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15" windowWidth="12120" windowHeight="4560" activeTab="2"/>
  </bookViews>
  <sheets>
    <sheet name="Дох." sheetId="1" r:id="rId1"/>
    <sheet name="Вед." sheetId="2" r:id="rId2"/>
    <sheet name="Ист." sheetId="3" r:id="rId3"/>
  </sheets>
  <externalReferences>
    <externalReference r:id="rId6"/>
  </externalReferences>
  <definedNames>
    <definedName name="_xlnm.Print_Titles" localSheetId="1">'Вед.'!$8:$8</definedName>
  </definedNames>
  <calcPr fullCalcOnLoad="1"/>
</workbook>
</file>

<file path=xl/sharedStrings.xml><?xml version="1.0" encoding="utf-8"?>
<sst xmlns="http://schemas.openxmlformats.org/spreadsheetml/2006/main" count="219" uniqueCount="148">
  <si>
    <t>1-й квартал,  тыс.руб.</t>
  </si>
  <si>
    <t>1-й квартал тыс.руб.</t>
  </si>
  <si>
    <t>3-й квартал тыс.руб.</t>
  </si>
  <si>
    <t>4-й квартал тыс.руб.</t>
  </si>
  <si>
    <t>N  п/п</t>
  </si>
  <si>
    <t>НАИМЕНОВАНИЕ     СТАТЕЙ</t>
  </si>
  <si>
    <t>Код главного распорядителя бюджетных средств</t>
  </si>
  <si>
    <t>Код раздела,под-раздела</t>
  </si>
  <si>
    <t>Код целевой статьи</t>
  </si>
  <si>
    <t>Код вида расходов</t>
  </si>
  <si>
    <t>2-й квартал, тыс.руб.</t>
  </si>
  <si>
    <t>3-й квартал, тыс.руб.</t>
  </si>
  <si>
    <t>4-й квартал, тыс.руб.</t>
  </si>
  <si>
    <t>2-й квартал  тыс. руб.</t>
  </si>
  <si>
    <t>1.</t>
  </si>
  <si>
    <t>ОБЩЕГОСУДАРСТВЕННЫЕ ВОПРОСЫ</t>
  </si>
  <si>
    <t>911</t>
  </si>
  <si>
    <t>0100</t>
  </si>
  <si>
    <t>Выпонение функций органами местного самоуправления</t>
  </si>
  <si>
    <t>500</t>
  </si>
  <si>
    <t>Другие общегосударственные вопросы</t>
  </si>
  <si>
    <t>0113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</si>
  <si>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</si>
  <si>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092 01 00</t>
  </si>
  <si>
    <t>Субсидии некоммерческим организациям</t>
  </si>
  <si>
    <t>019</t>
  </si>
  <si>
    <t>ЖИЛИЩНО-КОММУНАЛЬНОЕ ХОЗЯЙСТВО</t>
  </si>
  <si>
    <t>0500</t>
  </si>
  <si>
    <t>Благоустройство</t>
  </si>
  <si>
    <t>0503</t>
  </si>
  <si>
    <t>Благоустройство внутридворовых и  придомовых территорий</t>
  </si>
  <si>
    <t>600 01 00</t>
  </si>
  <si>
    <t>Текущий ремонт придомовых территорий и территорий дворов, включая проезды и въезды, пешеходные дорожки</t>
  </si>
  <si>
    <t xml:space="preserve">600 01 01 </t>
  </si>
  <si>
    <t>Установка, содержание и ремонт ограждений газонов</t>
  </si>
  <si>
    <t>600 01 03</t>
  </si>
  <si>
    <t>Установка и содержание малых архитектурных форм, уличной мебели и хозяйственно-бытового оборудования</t>
  </si>
  <si>
    <t>600 01 04</t>
  </si>
  <si>
    <t>Озеленение территории муниципального образования</t>
  </si>
  <si>
    <t>600 03 00</t>
  </si>
  <si>
    <t>Ремонт зеленых насаждений внутриквартального озеленения, проведение санитарных рубок, а также  удаление аварийных, больных деревьев и кустарников</t>
  </si>
  <si>
    <t>600 03 02</t>
  </si>
  <si>
    <t>Прочее благоустройство</t>
  </si>
  <si>
    <t>600 04 00</t>
  </si>
  <si>
    <t>Создание зон отдыха, в т.ч. обустройство и содержание территорий детских площадок</t>
  </si>
  <si>
    <t>600 04 01</t>
  </si>
  <si>
    <t>Обустройство и содержание территорий спортивных площадок</t>
  </si>
  <si>
    <t>600 04 02</t>
  </si>
  <si>
    <t>4.</t>
  </si>
  <si>
    <t>4.1.</t>
  </si>
  <si>
    <t xml:space="preserve">КУЛЬТУРА, КИНЕМАТОГРАФИЯ </t>
  </si>
  <si>
    <t>0800</t>
  </si>
  <si>
    <t>Культура</t>
  </si>
  <si>
    <t>0801</t>
  </si>
  <si>
    <t>Организация и проведение местных и участие в организации и проведении городских праздничных и иных зрелищных мероприятий</t>
  </si>
  <si>
    <t>450 01 00</t>
  </si>
  <si>
    <t>ИТОГО РАСХОДОВ</t>
  </si>
  <si>
    <t>МЕСТНАЯ АДМИНИСТРАЦИЯ ВНУТРИГОРОДСКОГО МУНИЦИПАЛЬНОГО ОБРАЗОВАНИЯ САНКТ-ПЕТЕРБУРГА МУНИЦИПАЛЬНЫЙ ОКРУГ ОСТРОВ ДЕКАБРИСТОВ</t>
  </si>
  <si>
    <t>Сумма  изменения (+, -)  тыс.руб.</t>
  </si>
  <si>
    <t>1.1.</t>
  </si>
  <si>
    <t>2.</t>
  </si>
  <si>
    <t>2.1.</t>
  </si>
  <si>
    <t>2.1.1.</t>
  </si>
  <si>
    <t>2.1.2.</t>
  </si>
  <si>
    <t>2.1.3.</t>
  </si>
  <si>
    <t>3.</t>
  </si>
  <si>
    <t>3.1.</t>
  </si>
  <si>
    <t>3.1.1.</t>
  </si>
  <si>
    <t>1.2.</t>
  </si>
  <si>
    <t>Функционирование Правительства Российской Федерации , высших исполнительных органов государственной власти субьектов Российской Федерации , местных администраций</t>
  </si>
  <si>
    <t>0104</t>
  </si>
  <si>
    <t>Местная администрация (исполнительно-распорядительный орган муниципального образования)</t>
  </si>
  <si>
    <t>002 06 00</t>
  </si>
  <si>
    <t>Содержание и обеспечение деятельности местной администрации по решению вопросов местного значения</t>
  </si>
  <si>
    <t>002 06 01</t>
  </si>
  <si>
    <t>Организация  и проведение мероприятий по сохранению и развитию местных традиций и обрядов</t>
  </si>
  <si>
    <t>450 02 00</t>
  </si>
  <si>
    <t>ОБРАЗОВАНИЕ</t>
  </si>
  <si>
    <t>0700</t>
  </si>
  <si>
    <t>Молодежная политика и оздоровление детей</t>
  </si>
  <si>
    <t>0707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</si>
  <si>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</si>
  <si>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</si>
  <si>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4.1.1.</t>
  </si>
  <si>
    <t>4.1.2.</t>
  </si>
  <si>
    <t>ИЗМЕНЕНИЯ, ВНОСИМЫЕ В ПРИЛОЖЕНИЕ 2 К РЕШЕНИЮ МС МО ОСТРОВ ДЕКАБРИСТОВ ОТ 19.12.2011Г. № 42/2011 "ОБ УТВЕРЖДЕНИИ МЕСТНОГО БЮДЖЕТА ВНУТРИГОРОДСКОГО МУНИЦИПАЛЬНОГО ОБРАЗОВАНИЯ САНКТ-ПЕТЕРБУРГА МУНИЦИПАЛЬНЫЙ ОКРУГ ОСТРОВ ДЕКАБРИСТОВ НА 2012 ГОД" ВЕДОМСТВЕННАЯ СТРУКТУРА РАСХОДОВ МЕСТНОГО БЮДЖЕТА ВНУТРИГОРОДСКОГО МУНИЦИПАЛЬНОГО ОБРАЗОВАНИЯ САНКТ-ПЕТЕРБУРГА МУНИЦИПАЛЬНЫЙ ОКРУГ ОСТРОВ ДЕКАБРИСТОВ НА 2012 ГОД."</t>
  </si>
  <si>
    <t>-1361,7</t>
  </si>
  <si>
    <t>+179,9</t>
  </si>
  <si>
    <t>+100,0</t>
  </si>
  <si>
    <t>-1288,1</t>
  </si>
  <si>
    <t>+310,0</t>
  </si>
  <si>
    <t>-11,3</t>
  </si>
  <si>
    <t>+1344,5</t>
  </si>
  <si>
    <t>+1333,2</t>
  </si>
  <si>
    <t>+355,1</t>
  </si>
  <si>
    <t>-4,2</t>
  </si>
  <si>
    <t>-309,1</t>
  </si>
  <si>
    <t>-6,7</t>
  </si>
  <si>
    <t>ПРОЕКТ</t>
  </si>
  <si>
    <t>СОЦИАЛЬНАЯ ПОЛИТИКА</t>
  </si>
  <si>
    <t>1000</t>
  </si>
  <si>
    <t>Охрана семьи и детства</t>
  </si>
  <si>
    <t>1004</t>
  </si>
  <si>
    <t xml:space="preserve"> Вознаграждение приемному родителю</t>
  </si>
  <si>
    <t>520 13 02</t>
  </si>
  <si>
    <t>Выполнение отдельных государственных полномочий за счет субвенций из фонда компенсаций Санкт-Петербурга</t>
  </si>
  <si>
    <t>598</t>
  </si>
  <si>
    <t>5.</t>
  </si>
  <si>
    <t>5.1.</t>
  </si>
  <si>
    <t>5.1.1.</t>
  </si>
  <si>
    <t>+32,4</t>
  </si>
  <si>
    <t>Код</t>
  </si>
  <si>
    <t>Наименование источников доходов</t>
  </si>
  <si>
    <t>2-й квартал,  тыс.руб.</t>
  </si>
  <si>
    <t>3-й квартал,  тыс.руб.</t>
  </si>
  <si>
    <t>4-й квартал,  тыс.руб.</t>
  </si>
  <si>
    <t>2-й квартал тыс.руб.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</si>
  <si>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</si>
  <si>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</si>
  <si>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</si>
  <si>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РОСИЙСКОЙ ФЕДЕРАЦИИ</t>
  </si>
  <si>
    <t>000 2 02 03000 00 0000 151</t>
  </si>
  <si>
    <t>Субвенции бюджетам субъектов Российской Федерации и муниципальных образований</t>
  </si>
  <si>
    <t>000 2 02 03027 00 0000 151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</si>
  <si>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</si>
  <si>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 xml:space="preserve">911 2 02 03027 03 0000 151 </t>
  </si>
  <si>
    <t>Субвенции бюджетам внутригородских муниципальных образований городов федерального значения  Москвы и Санкт-Петербурга на содержание ребенка в семье опекуна и приемной семье, а также  вознаграждение, причитающееся приемному родителю</t>
  </si>
  <si>
    <t xml:space="preserve"> 911 2 02 03027 03 0200 151 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</si>
  <si>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</si>
  <si>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ИТОГО     ДОХОДОВ</t>
  </si>
  <si>
    <t>2-й квартал тыс.руб</t>
  </si>
  <si>
    <t>3-й квартал тыс.руб</t>
  </si>
  <si>
    <t>Приложение 1</t>
  </si>
  <si>
    <t>ИЗМЕНЕНИЯ, ВНОСИМЫЕ В ПРИЛОЖЕНИЕ 1 К РЕШЕНИЮ МС МО ОСТРОВ ДЕКАБРИСТОВ ОТ 19.12.2011Г. №42/2011  "ОБ УТВЕРЖДЕНИИ МЕСТНОГО БЮДЖЕТА ВНУТРИГОРОДСКОГО МУНИЦИПАЛЬНОГО  ОБРАЗОВАНИЯ САНКТ-ПЕТЕРБУРГА МУНИЦИПАЛЬНЫЙ ОКРУГ ОСТРОВ ДЕКАБРИСТОВ НА 2012 ГОД" ДОХОДЫ МЕСТНОГО БЮДЖЕТА ВНУТРИГОРОДСКОГО МУНИЦИПАЛЬНОГО ОБРАЗОВАНИЯ САНКТ-ПЕТЕРБУРГА МУНИЦИПАЛЬНЫЙ ОКРУГ  ОСТРОВ ДЕКАБРИСТОВ НА 2012 ГОД"</t>
  </si>
  <si>
    <t>Приложение 3</t>
  </si>
  <si>
    <t>ИСТОЧНИКИ ФИНАНСИРОВАНИЯ ДЕФИЦИТА МЕСТНОГО БЮДЖЕТА НА 2012 ГОД</t>
  </si>
  <si>
    <t>Наименование</t>
  </si>
  <si>
    <t>Сумма                          (тыс. руб.)</t>
  </si>
  <si>
    <t>000 01 00 0000 00 0000 000</t>
  </si>
  <si>
    <t>ИСТОЧНИКИ ВНУТРЕННЕГО ФИНАНСИРОВАНИЯ ДЕФИЦИТОВ БЮДЖЕТОВ</t>
  </si>
  <si>
    <t>000 01 05 0000 00 0000 000</t>
  </si>
  <si>
    <t>Изменение остатков средств на счетах по учету средств бюджета</t>
  </si>
  <si>
    <t>911 01 05 0201 03 0000 510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</si>
  <si>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</si>
  <si>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911 01 05 0201 03 0000 610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</si>
  <si>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</si>
  <si>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Итого источников финансирования дефицита бюджетов</t>
  </si>
  <si>
    <t>к  Решению МС МО Остров Декабристов от 21.11.12г. №  34/2012   "О внесении изменений в Решение МС МО Остров Декабристов от 19 декабря 2011 года № 42/2011 "Об утверждении местного бюджета внутригородского муниципального образования Санкт-Петербурга муниципальный округ Остров Декабристов на 2012 год"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</si>
</sst>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5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"/>
      <family val="2"/>
    </font>
    <font>
      <sz val="8"/>
      <color indexed="60"/>
      <name val="Arial"/>
      <family val="2"/>
    </font>
    <font>
      <sz val="8"/>
      <color indexed="60"/>
      <name val="Arial Cyr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9"/>
      <name val="Arial"/>
      <family val="2"/>
    </font>
    <font>
      <b/>
      <sz val="8"/>
      <color indexed="60"/>
      <name val="Arial Cyr"/>
      <family val="0"/>
    </font>
    <font>
      <sz val="7"/>
      <color indexed="8"/>
      <name val="Arial"/>
      <family val="2"/>
    </font>
    <font>
      <sz val="7"/>
      <color indexed="6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 readingOrder="1"/>
    </xf>
    <xf numFmtId="0" fontId="12" fillId="0" borderId="1" xfId="0" applyFont="1" applyBorder="1" applyAlignment="1">
      <alignment horizontal="center" textRotation="90" wrapText="1"/>
    </xf>
    <xf numFmtId="0" fontId="15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4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172" fontId="10" fillId="0" borderId="1" xfId="0" applyNumberFormat="1" applyFont="1" applyBorder="1" applyAlignment="1">
      <alignment horizontal="right" vertical="center" wrapText="1"/>
    </xf>
    <xf numFmtId="172" fontId="6" fillId="0" borderId="1" xfId="0" applyNumberFormat="1" applyFont="1" applyBorder="1" applyAlignment="1">
      <alignment/>
    </xf>
    <xf numFmtId="49" fontId="12" fillId="0" borderId="1" xfId="0" applyNumberFormat="1" applyFont="1" applyBorder="1" applyAlignment="1">
      <alignment horizontal="center"/>
    </xf>
    <xf numFmtId="172" fontId="10" fillId="0" borderId="1" xfId="0" applyNumberFormat="1" applyFont="1" applyBorder="1" applyAlignment="1">
      <alignment/>
    </xf>
    <xf numFmtId="172" fontId="17" fillId="0" borderId="1" xfId="0" applyNumberFormat="1" applyFont="1" applyBorder="1" applyAlignment="1">
      <alignment/>
    </xf>
    <xf numFmtId="172" fontId="11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172" fontId="9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172" fontId="5" fillId="0" borderId="1" xfId="0" applyNumberFormat="1" applyFont="1" applyBorder="1" applyAlignment="1">
      <alignment/>
    </xf>
    <xf numFmtId="0" fontId="12" fillId="0" borderId="1" xfId="0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49" fontId="18" fillId="0" borderId="1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11" fillId="0" borderId="1" xfId="0" applyFont="1" applyBorder="1" applyAlignment="1">
      <alignment wrapText="1"/>
    </xf>
    <xf numFmtId="0" fontId="13" fillId="0" borderId="1" xfId="0" applyFont="1" applyBorder="1" applyAlignment="1">
      <alignment/>
    </xf>
    <xf numFmtId="49" fontId="10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top" wrapText="1"/>
    </xf>
    <xf numFmtId="172" fontId="10" fillId="0" borderId="1" xfId="0" applyNumberFormat="1" applyFont="1" applyBorder="1" applyAlignment="1">
      <alignment horizontal="right"/>
    </xf>
    <xf numFmtId="172" fontId="11" fillId="0" borderId="1" xfId="0" applyNumberFormat="1" applyFont="1" applyBorder="1" applyAlignment="1">
      <alignment horizontal="right"/>
    </xf>
    <xf numFmtId="49" fontId="11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center" wrapText="1"/>
    </xf>
    <xf numFmtId="49" fontId="19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2" fontId="10" fillId="0" borderId="1" xfId="0" applyNumberFormat="1" applyFont="1" applyBorder="1" applyAlignment="1">
      <alignment horizontal="right" wrapText="1"/>
    </xf>
    <xf numFmtId="172" fontId="11" fillId="0" borderId="1" xfId="0" applyNumberFormat="1" applyFont="1" applyBorder="1" applyAlignment="1">
      <alignment horizontal="right" wrapText="1"/>
    </xf>
    <xf numFmtId="49" fontId="11" fillId="0" borderId="1" xfId="0" applyNumberFormat="1" applyFont="1" applyBorder="1" applyAlignment="1">
      <alignment horizontal="right" wrapText="1"/>
    </xf>
    <xf numFmtId="2" fontId="8" fillId="0" borderId="0" xfId="0" applyNumberFormat="1" applyFont="1" applyBorder="1" applyAlignment="1">
      <alignment/>
    </xf>
    <xf numFmtId="0" fontId="1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2" fontId="11" fillId="0" borderId="1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72" fontId="2" fillId="0" borderId="0" xfId="0" applyNumberFormat="1" applyFont="1" applyFill="1" applyBorder="1" applyAlignment="1">
      <alignment/>
    </xf>
    <xf numFmtId="172" fontId="6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172" fontId="10" fillId="0" borderId="1" xfId="0" applyNumberFormat="1" applyFont="1" applyFill="1" applyBorder="1" applyAlignment="1">
      <alignment horizontal="right"/>
    </xf>
    <xf numFmtId="172" fontId="20" fillId="0" borderId="0" xfId="0" applyNumberFormat="1" applyFont="1" applyFill="1" applyBorder="1" applyAlignment="1">
      <alignment/>
    </xf>
    <xf numFmtId="2" fontId="21" fillId="0" borderId="2" xfId="0" applyNumberFormat="1" applyFont="1" applyFill="1" applyBorder="1" applyAlignment="1">
      <alignment/>
    </xf>
    <xf numFmtId="2" fontId="21" fillId="0" borderId="1" xfId="0" applyNumberFormat="1" applyFont="1" applyFill="1" applyBorder="1" applyAlignment="1">
      <alignment/>
    </xf>
    <xf numFmtId="172" fontId="22" fillId="0" borderId="1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172" fontId="21" fillId="0" borderId="0" xfId="0" applyNumberFormat="1" applyFont="1" applyFill="1" applyBorder="1" applyAlignment="1">
      <alignment/>
    </xf>
    <xf numFmtId="172" fontId="23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2" fontId="2" fillId="0" borderId="2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172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172" fontId="2" fillId="0" borderId="0" xfId="0" applyNumberFormat="1" applyFont="1" applyBorder="1" applyAlignment="1">
      <alignment/>
    </xf>
    <xf numFmtId="172" fontId="2" fillId="0" borderId="4" xfId="0" applyNumberFormat="1" applyFont="1" applyBorder="1" applyAlignment="1">
      <alignment/>
    </xf>
    <xf numFmtId="172" fontId="2" fillId="0" borderId="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2" fillId="0" borderId="1" xfId="0" applyNumberFormat="1" applyFont="1" applyFill="1" applyBorder="1" applyAlignment="1">
      <alignment horizontal="right"/>
    </xf>
    <xf numFmtId="172" fontId="11" fillId="0" borderId="1" xfId="0" applyNumberFormat="1" applyFont="1" applyFill="1" applyBorder="1" applyAlignment="1">
      <alignment horizontal="right"/>
    </xf>
    <xf numFmtId="49" fontId="11" fillId="0" borderId="1" xfId="0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172" fontId="2" fillId="0" borderId="1" xfId="0" applyNumberFormat="1" applyFont="1" applyFill="1" applyBorder="1" applyAlignment="1">
      <alignment horizontal="right" wrapText="1"/>
    </xf>
    <xf numFmtId="0" fontId="12" fillId="0" borderId="5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21" fillId="0" borderId="1" xfId="0" applyFont="1" applyFill="1" applyBorder="1" applyAlignment="1">
      <alignment horizontal="right" wrapText="1"/>
    </xf>
    <xf numFmtId="172" fontId="21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6;&#1054;&#1045;&#1050;&#1058;%20&#1041;&#1070;&#1044;&#1046;&#1045;&#1058;&#1040;-2010\&#1044;&#1083;&#1103;%20&#1087;&#1077;&#1088;&#1074;&#1086;&#1075;&#1086;%20&#1095;&#1090;&#1077;&#1085;&#1080;&#1103;-2010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вед"/>
    </sheetNames>
    <sheetDataSet>
      <sheetData sheetId="0">
        <row r="61">
          <cell r="J61">
            <v>14080.1</v>
          </cell>
          <cell r="K61">
            <v>15719.8</v>
          </cell>
          <cell r="L61">
            <v>7916</v>
          </cell>
        </row>
      </sheetData>
      <sheetData sheetId="1">
        <row r="104">
          <cell r="M104" t="e">
            <v>#REF!</v>
          </cell>
          <cell r="N104" t="e">
            <v>#REF!</v>
          </cell>
          <cell r="O104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workbookViewId="0" topLeftCell="A1">
      <selection activeCell="M10" sqref="M10"/>
    </sheetView>
  </sheetViews>
  <sheetFormatPr defaultColWidth="9.00390625" defaultRowHeight="12.75"/>
  <cols>
    <col min="1" max="1" width="27.125" style="1" customWidth="1"/>
    <col min="2" max="2" width="74.75390625" style="1" customWidth="1"/>
    <col min="3" max="3" width="16.75390625" style="1" customWidth="1"/>
    <col min="4" max="4" width="13.00390625" style="1" customWidth="1"/>
    <col min="5" max="6" width="6.625" style="1" hidden="1" customWidth="1"/>
    <col min="7" max="7" width="7.875" style="1" hidden="1" customWidth="1"/>
    <col min="8" max="8" width="8.125" style="1" hidden="1" customWidth="1"/>
    <col min="9" max="9" width="8.25390625" style="97" hidden="1" customWidth="1"/>
    <col min="10" max="10" width="5.125" style="97" hidden="1" customWidth="1"/>
    <col min="11" max="12" width="9.125" style="97" hidden="1" customWidth="1"/>
    <col min="13" max="16384" width="9.125" style="97" customWidth="1"/>
  </cols>
  <sheetData>
    <row r="1" spans="1:8" s="5" customFormat="1" ht="9.75" customHeight="1">
      <c r="A1" s="11" t="s">
        <v>98</v>
      </c>
      <c r="B1" s="141" t="s">
        <v>132</v>
      </c>
      <c r="C1" s="141"/>
      <c r="D1" s="141"/>
      <c r="E1" s="141"/>
      <c r="F1" s="141"/>
      <c r="G1" s="141"/>
      <c r="H1" s="141"/>
    </row>
    <row r="2" spans="1:8" s="5" customFormat="1" ht="12.75" customHeight="1" hidden="1">
      <c r="A2" s="67"/>
      <c r="B2" s="68"/>
      <c r="C2" s="69"/>
      <c r="D2" s="67"/>
      <c r="E2" s="67"/>
      <c r="F2" s="67"/>
      <c r="G2" s="67"/>
      <c r="H2" s="67"/>
    </row>
    <row r="3" spans="1:16" s="5" customFormat="1" ht="35.25" customHeight="1">
      <c r="A3" s="142" t="s">
        <v>147</v>
      </c>
      <c r="B3" s="142"/>
      <c r="C3" s="142"/>
      <c r="D3" s="6"/>
      <c r="E3" s="6"/>
      <c r="F3" s="6"/>
      <c r="G3" s="6"/>
      <c r="H3" s="6"/>
      <c r="I3" s="7"/>
      <c r="J3" s="7"/>
      <c r="K3" s="7"/>
      <c r="L3" s="7"/>
      <c r="M3" s="7"/>
      <c r="N3" s="7"/>
      <c r="O3" s="7"/>
      <c r="P3" s="7"/>
    </row>
    <row r="4" spans="1:8" s="5" customFormat="1" ht="11.25">
      <c r="A4" s="67"/>
      <c r="B4" s="68"/>
      <c r="C4" s="69"/>
      <c r="D4" s="67"/>
      <c r="E4" s="67"/>
      <c r="F4" s="67"/>
      <c r="G4" s="67"/>
      <c r="H4" s="67"/>
    </row>
    <row r="5" spans="1:8" s="5" customFormat="1" ht="15.75">
      <c r="A5" s="70"/>
      <c r="B5" s="68"/>
      <c r="C5" s="69"/>
      <c r="D5" s="67"/>
      <c r="E5" s="67"/>
      <c r="F5" s="67"/>
      <c r="G5" s="67"/>
      <c r="H5" s="67"/>
    </row>
    <row r="6" spans="1:11" s="5" customFormat="1" ht="34.5" customHeight="1">
      <c r="A6" s="139" t="s">
        <v>133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</row>
    <row r="7" spans="1:8" s="5" customFormat="1" ht="11.25">
      <c r="A7" s="67"/>
      <c r="B7" s="68"/>
      <c r="C7" s="69"/>
      <c r="D7" s="67"/>
      <c r="E7" s="67"/>
      <c r="F7" s="67"/>
      <c r="G7" s="67"/>
      <c r="H7" s="67"/>
    </row>
    <row r="8" spans="1:12" s="5" customFormat="1" ht="54.75" customHeight="1">
      <c r="A8" s="71" t="s">
        <v>111</v>
      </c>
      <c r="B8" s="72" t="s">
        <v>112</v>
      </c>
      <c r="C8" s="73" t="s">
        <v>58</v>
      </c>
      <c r="D8" s="74"/>
      <c r="E8" s="75" t="s">
        <v>0</v>
      </c>
      <c r="F8" s="76" t="s">
        <v>113</v>
      </c>
      <c r="G8" s="77" t="s">
        <v>114</v>
      </c>
      <c r="H8" s="76" t="s">
        <v>115</v>
      </c>
      <c r="I8" s="78" t="s">
        <v>1</v>
      </c>
      <c r="J8" s="78" t="s">
        <v>116</v>
      </c>
      <c r="K8" s="78" t="s">
        <v>2</v>
      </c>
      <c r="L8" s="78" t="s">
        <v>3</v>
      </c>
    </row>
    <row r="9" spans="1:13" s="5" customFormat="1" ht="11.25">
      <c r="A9" s="79" t="s">
        <v>117</v>
      </c>
      <c r="B9" s="80" t="s">
        <v>118</v>
      </c>
      <c r="C9" s="86" t="str">
        <f>C10</f>
        <v>+32,4</v>
      </c>
      <c r="D9" s="87"/>
      <c r="E9" s="88"/>
      <c r="F9" s="89"/>
      <c r="G9" s="89"/>
      <c r="H9" s="89"/>
      <c r="I9" s="90" t="e">
        <f aca="true" t="shared" si="0" ref="I9:L10">I10</f>
        <v>#REF!</v>
      </c>
      <c r="J9" s="90" t="e">
        <f t="shared" si="0"/>
        <v>#REF!</v>
      </c>
      <c r="K9" s="90" t="e">
        <f t="shared" si="0"/>
        <v>#REF!</v>
      </c>
      <c r="L9" s="90" t="e">
        <f t="shared" si="0"/>
        <v>#REF!</v>
      </c>
      <c r="M9" s="91"/>
    </row>
    <row r="10" spans="1:13" s="5" customFormat="1" ht="24" customHeight="1">
      <c r="A10" s="79" t="s">
        <v>119</v>
      </c>
      <c r="B10" s="83" t="s">
        <v>120</v>
      </c>
      <c r="C10" s="86" t="str">
        <f>C11</f>
        <v>+32,4</v>
      </c>
      <c r="D10" s="92"/>
      <c r="E10" s="88"/>
      <c r="F10" s="89"/>
      <c r="G10" s="89"/>
      <c r="H10" s="89"/>
      <c r="I10" s="93" t="e">
        <f t="shared" si="0"/>
        <v>#REF!</v>
      </c>
      <c r="J10" s="93" t="e">
        <f t="shared" si="0"/>
        <v>#REF!</v>
      </c>
      <c r="K10" s="93" t="e">
        <f t="shared" si="0"/>
        <v>#REF!</v>
      </c>
      <c r="L10" s="93" t="e">
        <f t="shared" si="0"/>
        <v>#REF!</v>
      </c>
      <c r="M10" s="91"/>
    </row>
    <row r="11" spans="1:13" s="5" customFormat="1" ht="11.25">
      <c r="A11" s="94" t="s">
        <v>121</v>
      </c>
      <c r="B11" s="80" t="s">
        <v>122</v>
      </c>
      <c r="C11" s="86" t="str">
        <f>C12</f>
        <v>+32,4</v>
      </c>
      <c r="D11" s="92"/>
      <c r="E11" s="88"/>
      <c r="F11" s="89"/>
      <c r="G11" s="89"/>
      <c r="H11" s="89"/>
      <c r="I11" s="93" t="e">
        <f>#REF!</f>
        <v>#REF!</v>
      </c>
      <c r="J11" s="93" t="e">
        <f>#REF!</f>
        <v>#REF!</v>
      </c>
      <c r="K11" s="93" t="e">
        <f>#REF!</f>
        <v>#REF!</v>
      </c>
      <c r="L11" s="93" t="e">
        <f>#REF!</f>
        <v>#REF!</v>
      </c>
      <c r="M11" s="91"/>
    </row>
    <row r="12" spans="1:13" s="5" customFormat="1" ht="22.5">
      <c r="A12" s="84" t="s">
        <v>123</v>
      </c>
      <c r="B12" s="83" t="s">
        <v>124</v>
      </c>
      <c r="C12" s="86" t="str">
        <f>C13</f>
        <v>+32,4</v>
      </c>
      <c r="D12" s="92"/>
      <c r="E12" s="88"/>
      <c r="F12" s="89"/>
      <c r="G12" s="89"/>
      <c r="H12" s="89"/>
      <c r="I12" s="93"/>
      <c r="J12" s="93"/>
      <c r="K12" s="93"/>
      <c r="L12" s="93"/>
      <c r="M12" s="91"/>
    </row>
    <row r="13" spans="1:13" s="5" customFormat="1" ht="33.75">
      <c r="A13" s="84" t="s">
        <v>125</v>
      </c>
      <c r="B13" s="83" t="s">
        <v>126</v>
      </c>
      <c r="C13" s="121" t="str">
        <f>C14</f>
        <v>+32,4</v>
      </c>
      <c r="D13" s="92"/>
      <c r="E13" s="88"/>
      <c r="F13" s="89"/>
      <c r="G13" s="89"/>
      <c r="H13" s="89"/>
      <c r="I13" s="93"/>
      <c r="J13" s="93"/>
      <c r="K13" s="93"/>
      <c r="L13" s="93"/>
      <c r="M13" s="91"/>
    </row>
    <row r="14" spans="1:13" s="5" customFormat="1" ht="22.5">
      <c r="A14" s="84" t="s">
        <v>127</v>
      </c>
      <c r="B14" s="85" t="s">
        <v>128</v>
      </c>
      <c r="C14" s="122" t="s">
        <v>110</v>
      </c>
      <c r="D14" s="92"/>
      <c r="E14" s="88"/>
      <c r="F14" s="89"/>
      <c r="G14" s="89"/>
      <c r="H14" s="89"/>
      <c r="I14" s="93"/>
      <c r="J14" s="93"/>
      <c r="K14" s="93"/>
      <c r="L14" s="93"/>
      <c r="M14" s="91"/>
    </row>
    <row r="15" spans="1:17" ht="11.25">
      <c r="A15" s="4"/>
      <c r="B15" s="2" t="s">
        <v>129</v>
      </c>
      <c r="C15" s="120" t="str">
        <f>C9</f>
        <v>+32,4</v>
      </c>
      <c r="D15" s="81"/>
      <c r="E15" s="95" t="e">
        <f>SUM(#REF!,#REF!,#REF!,#REF!)</f>
        <v>#REF!</v>
      </c>
      <c r="F15" s="3" t="e">
        <f>SUM(#REF!,#REF!,#REF!,#REF!)</f>
        <v>#REF!</v>
      </c>
      <c r="G15" s="3" t="e">
        <f>SUM(#REF!,#REF!,#REF!,#REF!)</f>
        <v>#REF!</v>
      </c>
      <c r="H15" s="3" t="e">
        <f>SUM(#REF!,#REF!,#REF!,#REF!)</f>
        <v>#REF!</v>
      </c>
      <c r="I15" s="82" t="e">
        <f>I9+#REF!</f>
        <v>#REF!</v>
      </c>
      <c r="J15" s="82" t="e">
        <f>J9+#REF!</f>
        <v>#REF!</v>
      </c>
      <c r="K15" s="82" t="e">
        <f>K9+#REF!</f>
        <v>#REF!</v>
      </c>
      <c r="L15" s="82" t="e">
        <f>L9+#REF!</f>
        <v>#REF!</v>
      </c>
      <c r="M15" s="96"/>
      <c r="N15" s="96"/>
      <c r="O15" s="96"/>
      <c r="P15" s="96"/>
      <c r="Q15" s="96"/>
    </row>
    <row r="16" spans="1:17" ht="11.25">
      <c r="A16" s="98"/>
      <c r="B16" s="99"/>
      <c r="C16" s="81"/>
      <c r="D16" s="81"/>
      <c r="E16" s="96"/>
      <c r="F16" s="96"/>
      <c r="G16" s="96"/>
      <c r="H16" s="96"/>
      <c r="I16" s="100"/>
      <c r="J16" s="100"/>
      <c r="K16" s="100"/>
      <c r="L16" s="100"/>
      <c r="M16" s="96"/>
      <c r="N16" s="96"/>
      <c r="O16" s="96"/>
      <c r="P16" s="96"/>
      <c r="Q16" s="96"/>
    </row>
    <row r="17" spans="1:17" ht="11.25">
      <c r="A17" s="98"/>
      <c r="B17" s="99"/>
      <c r="C17" s="81"/>
      <c r="D17" s="81"/>
      <c r="E17" s="96"/>
      <c r="F17" s="96"/>
      <c r="G17" s="96"/>
      <c r="H17" s="96"/>
      <c r="I17" s="100"/>
      <c r="J17" s="100"/>
      <c r="K17" s="100"/>
      <c r="L17" s="100"/>
      <c r="M17" s="96"/>
      <c r="N17" s="96"/>
      <c r="O17" s="96"/>
      <c r="P17" s="96"/>
      <c r="Q17" s="96"/>
    </row>
    <row r="18" spans="1:17" ht="11.25">
      <c r="A18" s="98"/>
      <c r="B18" s="99"/>
      <c r="C18" s="81"/>
      <c r="D18" s="81"/>
      <c r="E18" s="96"/>
      <c r="F18" s="96"/>
      <c r="G18" s="96"/>
      <c r="H18" s="96"/>
      <c r="I18" s="100"/>
      <c r="J18" s="100"/>
      <c r="K18" s="100"/>
      <c r="L18" s="100"/>
      <c r="M18" s="96"/>
      <c r="N18" s="96"/>
      <c r="O18" s="96"/>
      <c r="P18" s="96"/>
      <c r="Q18" s="96"/>
    </row>
    <row r="19" spans="1:17" ht="11.25">
      <c r="A19" s="98"/>
      <c r="B19" s="99"/>
      <c r="C19" s="81"/>
      <c r="D19" s="81"/>
      <c r="E19" s="96"/>
      <c r="F19" s="96"/>
      <c r="G19" s="96"/>
      <c r="H19" s="96"/>
      <c r="I19" s="100"/>
      <c r="J19" s="100"/>
      <c r="K19" s="100"/>
      <c r="L19" s="100"/>
      <c r="M19" s="96"/>
      <c r="N19" s="96"/>
      <c r="O19" s="96"/>
      <c r="P19" s="96"/>
      <c r="Q19" s="96"/>
    </row>
    <row r="20" spans="1:17" ht="11.25">
      <c r="A20" s="98"/>
      <c r="B20" s="99"/>
      <c r="C20" s="81"/>
      <c r="D20" s="81"/>
      <c r="E20" s="96"/>
      <c r="F20" s="96"/>
      <c r="G20" s="96"/>
      <c r="H20" s="96"/>
      <c r="I20" s="100"/>
      <c r="J20" s="100"/>
      <c r="K20" s="100"/>
      <c r="L20" s="100"/>
      <c r="M20" s="96"/>
      <c r="N20" s="96"/>
      <c r="O20" s="96"/>
      <c r="P20" s="96"/>
      <c r="Q20" s="96"/>
    </row>
    <row r="21" spans="1:17" ht="11.25">
      <c r="A21" s="98"/>
      <c r="B21" s="99"/>
      <c r="C21" s="81"/>
      <c r="D21" s="81"/>
      <c r="E21" s="96"/>
      <c r="F21" s="96"/>
      <c r="G21" s="96"/>
      <c r="H21" s="96"/>
      <c r="I21" s="100"/>
      <c r="J21" s="100"/>
      <c r="K21" s="100"/>
      <c r="L21" s="100"/>
      <c r="M21" s="96"/>
      <c r="N21" s="96"/>
      <c r="O21" s="96"/>
      <c r="P21" s="96"/>
      <c r="Q21" s="96"/>
    </row>
    <row r="22" spans="1:17" ht="11.25">
      <c r="A22" s="98"/>
      <c r="B22" s="99"/>
      <c r="C22" s="81"/>
      <c r="D22" s="81"/>
      <c r="E22" s="96"/>
      <c r="F22" s="96"/>
      <c r="G22" s="96"/>
      <c r="H22" s="96"/>
      <c r="I22" s="100"/>
      <c r="J22" s="100"/>
      <c r="K22" s="100"/>
      <c r="L22" s="100"/>
      <c r="M22" s="96"/>
      <c r="N22" s="96"/>
      <c r="O22" s="96"/>
      <c r="P22" s="96"/>
      <c r="Q22" s="96"/>
    </row>
    <row r="23" spans="1:17" ht="11.25">
      <c r="A23" s="98"/>
      <c r="B23" s="99"/>
      <c r="C23" s="81"/>
      <c r="D23" s="81"/>
      <c r="E23" s="96"/>
      <c r="F23" s="96"/>
      <c r="G23" s="96"/>
      <c r="H23" s="96"/>
      <c r="I23" s="100"/>
      <c r="J23" s="100"/>
      <c r="K23" s="100"/>
      <c r="L23" s="100"/>
      <c r="M23" s="96"/>
      <c r="N23" s="96"/>
      <c r="O23" s="96"/>
      <c r="P23" s="96"/>
      <c r="Q23" s="96"/>
    </row>
    <row r="24" spans="1:17" ht="11.25">
      <c r="A24" s="98"/>
      <c r="B24" s="99"/>
      <c r="C24" s="81"/>
      <c r="D24" s="81"/>
      <c r="E24" s="96"/>
      <c r="F24" s="96"/>
      <c r="G24" s="96"/>
      <c r="H24" s="96"/>
      <c r="I24" s="100"/>
      <c r="J24" s="100"/>
      <c r="K24" s="100"/>
      <c r="L24" s="100"/>
      <c r="M24" s="96"/>
      <c r="N24" s="96"/>
      <c r="O24" s="96"/>
      <c r="P24" s="96"/>
      <c r="Q24" s="96"/>
    </row>
    <row r="25" spans="1:17" ht="11.25">
      <c r="A25" s="98"/>
      <c r="B25" s="99"/>
      <c r="C25" s="81"/>
      <c r="D25" s="81"/>
      <c r="E25" s="96"/>
      <c r="F25" s="96"/>
      <c r="G25" s="96"/>
      <c r="H25" s="96"/>
      <c r="I25" s="100"/>
      <c r="J25" s="100"/>
      <c r="K25" s="100"/>
      <c r="L25" s="100"/>
      <c r="M25" s="96"/>
      <c r="N25" s="96"/>
      <c r="O25" s="96"/>
      <c r="P25" s="96"/>
      <c r="Q25" s="96"/>
    </row>
    <row r="26" spans="1:17" ht="11.25">
      <c r="A26" s="98"/>
      <c r="B26" s="99"/>
      <c r="C26" s="81"/>
      <c r="D26" s="81"/>
      <c r="E26" s="96"/>
      <c r="F26" s="96"/>
      <c r="G26" s="96"/>
      <c r="H26" s="96"/>
      <c r="I26" s="100"/>
      <c r="J26" s="100"/>
      <c r="K26" s="100"/>
      <c r="L26" s="100"/>
      <c r="M26" s="96"/>
      <c r="N26" s="96"/>
      <c r="O26" s="96"/>
      <c r="P26" s="96"/>
      <c r="Q26" s="96"/>
    </row>
    <row r="27" spans="1:17" ht="11.25">
      <c r="A27" s="98"/>
      <c r="B27" s="99"/>
      <c r="C27" s="81"/>
      <c r="D27" s="81"/>
      <c r="E27" s="96"/>
      <c r="F27" s="96"/>
      <c r="G27" s="96"/>
      <c r="H27" s="96"/>
      <c r="I27" s="100"/>
      <c r="J27" s="100"/>
      <c r="K27" s="100"/>
      <c r="L27" s="100"/>
      <c r="M27" s="96"/>
      <c r="N27" s="96"/>
      <c r="O27" s="96"/>
      <c r="P27" s="96"/>
      <c r="Q27" s="96"/>
    </row>
    <row r="28" spans="1:17" ht="11.25">
      <c r="A28" s="98"/>
      <c r="B28" s="99"/>
      <c r="C28" s="81"/>
      <c r="D28" s="81"/>
      <c r="E28" s="96"/>
      <c r="F28" s="96"/>
      <c r="G28" s="96"/>
      <c r="H28" s="96"/>
      <c r="I28" s="100"/>
      <c r="J28" s="100"/>
      <c r="K28" s="100"/>
      <c r="L28" s="100"/>
      <c r="M28" s="96"/>
      <c r="N28" s="96"/>
      <c r="O28" s="96"/>
      <c r="P28" s="96"/>
      <c r="Q28" s="96"/>
    </row>
    <row r="29" spans="1:17" ht="11.25">
      <c r="A29" s="98"/>
      <c r="B29" s="99"/>
      <c r="C29" s="81"/>
      <c r="D29" s="81"/>
      <c r="E29" s="96"/>
      <c r="F29" s="96"/>
      <c r="G29" s="96"/>
      <c r="H29" s="96"/>
      <c r="I29" s="100"/>
      <c r="J29" s="100"/>
      <c r="K29" s="100"/>
      <c r="L29" s="100"/>
      <c r="M29" s="96"/>
      <c r="N29" s="96"/>
      <c r="O29" s="96"/>
      <c r="P29" s="96"/>
      <c r="Q29" s="96"/>
    </row>
    <row r="30" spans="1:17" ht="11.25">
      <c r="A30" s="98"/>
      <c r="B30" s="99"/>
      <c r="C30" s="81"/>
      <c r="D30" s="81"/>
      <c r="E30" s="96"/>
      <c r="F30" s="96"/>
      <c r="G30" s="96"/>
      <c r="H30" s="96"/>
      <c r="I30" s="100"/>
      <c r="J30" s="100"/>
      <c r="K30" s="100"/>
      <c r="L30" s="100"/>
      <c r="M30" s="96"/>
      <c r="N30" s="96"/>
      <c r="O30" s="96"/>
      <c r="P30" s="96"/>
      <c r="Q30" s="96"/>
    </row>
    <row r="31" spans="1:17" ht="11.25">
      <c r="A31" s="98"/>
      <c r="B31" s="99"/>
      <c r="C31" s="81"/>
      <c r="D31" s="81"/>
      <c r="E31" s="96"/>
      <c r="F31" s="96"/>
      <c r="G31" s="96"/>
      <c r="H31" s="96"/>
      <c r="I31" s="100"/>
      <c r="J31" s="100"/>
      <c r="K31" s="100"/>
      <c r="L31" s="100"/>
      <c r="M31" s="96"/>
      <c r="N31" s="96"/>
      <c r="O31" s="96"/>
      <c r="P31" s="96"/>
      <c r="Q31" s="96"/>
    </row>
    <row r="32" spans="1:8" ht="11.25">
      <c r="A32" s="98"/>
      <c r="B32" s="99"/>
      <c r="C32" s="101"/>
      <c r="D32" s="96"/>
      <c r="E32" s="96"/>
      <c r="F32" s="96"/>
      <c r="G32" s="96"/>
      <c r="H32" s="96"/>
    </row>
    <row r="33" spans="1:8" ht="11.25">
      <c r="A33" s="98"/>
      <c r="B33" s="143"/>
      <c r="C33" s="143"/>
      <c r="D33" s="143"/>
      <c r="E33" s="143"/>
      <c r="F33" s="143"/>
      <c r="G33" s="143"/>
      <c r="H33" s="143"/>
    </row>
    <row r="34" spans="1:8" ht="4.5" customHeight="1">
      <c r="A34" s="98"/>
      <c r="B34" s="103"/>
      <c r="C34" s="103"/>
      <c r="D34" s="103"/>
      <c r="E34" s="103"/>
      <c r="F34" s="103"/>
      <c r="G34" s="103"/>
      <c r="H34" s="103"/>
    </row>
    <row r="35" spans="1:9" ht="25.5" customHeight="1">
      <c r="A35" s="136"/>
      <c r="B35" s="136"/>
      <c r="C35" s="136"/>
      <c r="D35" s="136"/>
      <c r="E35" s="136"/>
      <c r="F35" s="136"/>
      <c r="G35" s="136"/>
      <c r="H35" s="136"/>
      <c r="I35" s="104"/>
    </row>
    <row r="36" spans="1:9" ht="11.25">
      <c r="A36" s="98"/>
      <c r="B36" s="105"/>
      <c r="C36" s="137"/>
      <c r="D36" s="137"/>
      <c r="E36" s="137"/>
      <c r="F36" s="137"/>
      <c r="G36" s="137"/>
      <c r="H36" s="137"/>
      <c r="I36" s="137"/>
    </row>
    <row r="37" spans="1:9" ht="11.25">
      <c r="A37" s="98"/>
      <c r="B37" s="138"/>
      <c r="C37" s="138"/>
      <c r="D37" s="138"/>
      <c r="E37" s="138"/>
      <c r="F37" s="138"/>
      <c r="G37" s="138"/>
      <c r="H37" s="138"/>
      <c r="I37" s="138"/>
    </row>
    <row r="38" spans="1:9" ht="11.25">
      <c r="A38" s="98"/>
      <c r="B38" s="102"/>
      <c r="C38" s="101"/>
      <c r="D38" s="96"/>
      <c r="E38" s="96"/>
      <c r="F38" s="96"/>
      <c r="G38" s="96"/>
      <c r="H38" s="96"/>
      <c r="I38" s="104"/>
    </row>
    <row r="39" spans="1:9" ht="11.25">
      <c r="A39" s="106"/>
      <c r="B39" s="107"/>
      <c r="C39" s="108"/>
      <c r="D39" s="106"/>
      <c r="E39" s="106"/>
      <c r="F39" s="106"/>
      <c r="G39" s="106"/>
      <c r="H39" s="106"/>
      <c r="I39" s="104"/>
    </row>
    <row r="40" spans="1:12" ht="48.75" customHeight="1">
      <c r="A40" s="109"/>
      <c r="B40" s="110"/>
      <c r="C40" s="74"/>
      <c r="D40" s="102"/>
      <c r="E40" s="111"/>
      <c r="F40" s="111"/>
      <c r="G40" s="111"/>
      <c r="H40" s="111"/>
      <c r="I40" s="112"/>
      <c r="J40" s="113" t="s">
        <v>130</v>
      </c>
      <c r="K40" s="114" t="s">
        <v>131</v>
      </c>
      <c r="L40" s="114" t="s">
        <v>3</v>
      </c>
    </row>
    <row r="41" spans="1:12" ht="11.25">
      <c r="A41" s="108"/>
      <c r="B41" s="107"/>
      <c r="C41" s="115"/>
      <c r="D41" s="115"/>
      <c r="E41" s="115"/>
      <c r="F41" s="115"/>
      <c r="G41" s="115"/>
      <c r="H41" s="115"/>
      <c r="I41" s="115"/>
      <c r="J41" s="116" t="e">
        <f>'[1]вед'!M104-'[1]доходы'!J61</f>
        <v>#REF!</v>
      </c>
      <c r="K41" s="117" t="e">
        <f>'[1]вед'!N104-'[1]доходы'!K61</f>
        <v>#REF!</v>
      </c>
      <c r="L41" s="117" t="e">
        <f>'[1]вед'!O104-'[1]доходы'!L61</f>
        <v>#REF!</v>
      </c>
    </row>
    <row r="42" spans="1:9" ht="11.25">
      <c r="A42" s="106"/>
      <c r="B42" s="106"/>
      <c r="C42" s="106"/>
      <c r="D42" s="118"/>
      <c r="E42" s="118"/>
      <c r="F42" s="118"/>
      <c r="G42" s="118"/>
      <c r="H42" s="118"/>
      <c r="I42" s="104"/>
    </row>
    <row r="43" spans="4:8" ht="11.25">
      <c r="D43" s="119"/>
      <c r="E43" s="119"/>
      <c r="F43" s="119"/>
      <c r="G43" s="119"/>
      <c r="H43" s="119"/>
    </row>
    <row r="44" ht="11.25">
      <c r="E44" s="119"/>
    </row>
    <row r="46" spans="6:8" ht="11.25">
      <c r="F46" s="119"/>
      <c r="G46" s="119"/>
      <c r="H46" s="119"/>
    </row>
  </sheetData>
  <mergeCells count="7">
    <mergeCell ref="B1:H1"/>
    <mergeCell ref="A3:C3"/>
    <mergeCell ref="B33:H33"/>
    <mergeCell ref="A35:H35"/>
    <mergeCell ref="C36:I36"/>
    <mergeCell ref="B37:I37"/>
    <mergeCell ref="A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workbookViewId="0" topLeftCell="A1">
      <selection activeCell="Q7" sqref="Q7"/>
    </sheetView>
  </sheetViews>
  <sheetFormatPr defaultColWidth="9.00390625" defaultRowHeight="12.75"/>
  <cols>
    <col min="1" max="1" width="5.00390625" style="14" customWidth="1"/>
    <col min="2" max="2" width="69.00390625" style="14" customWidth="1"/>
    <col min="3" max="3" width="6.875" style="14" customWidth="1"/>
    <col min="4" max="4" width="7.875" style="14" customWidth="1"/>
    <col min="5" max="5" width="10.00390625" style="14" customWidth="1"/>
    <col min="6" max="6" width="7.125" style="14" customWidth="1"/>
    <col min="7" max="7" width="9.75390625" style="14" customWidth="1"/>
    <col min="8" max="11" width="6.625" style="14" hidden="1" customWidth="1"/>
    <col min="12" max="12" width="6.875" style="0" hidden="1" customWidth="1"/>
    <col min="13" max="14" width="0.12890625" style="0" hidden="1" customWidth="1"/>
    <col min="15" max="15" width="6.75390625" style="0" hidden="1" customWidth="1"/>
  </cols>
  <sheetData>
    <row r="1" spans="1:11" s="8" customFormat="1" ht="11.25">
      <c r="A1" s="144" t="s">
        <v>98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s="8" customFormat="1" ht="1.5" customHeight="1">
      <c r="A2" s="1"/>
      <c r="B2" s="1"/>
      <c r="C2" s="1"/>
      <c r="D2" s="9"/>
      <c r="E2" s="9"/>
      <c r="F2" s="9"/>
      <c r="G2" s="1"/>
      <c r="H2" s="1"/>
      <c r="I2" s="1"/>
      <c r="J2" s="1"/>
      <c r="K2" s="1"/>
    </row>
    <row r="3" spans="1:11" s="8" customFormat="1" ht="11.25" customHeight="1">
      <c r="A3" s="145"/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6" s="5" customFormat="1" ht="35.25" customHeight="1">
      <c r="A4" s="142" t="s">
        <v>147</v>
      </c>
      <c r="B4" s="142"/>
      <c r="C4" s="142"/>
      <c r="D4" s="147"/>
      <c r="E4" s="147"/>
      <c r="F4" s="147"/>
      <c r="G4" s="147"/>
      <c r="H4" s="6"/>
      <c r="I4" s="7"/>
      <c r="J4" s="7"/>
      <c r="K4" s="7"/>
      <c r="L4" s="7"/>
      <c r="M4" s="7"/>
      <c r="N4" s="7"/>
      <c r="O4" s="7"/>
      <c r="P4" s="7"/>
    </row>
    <row r="5" spans="1:11" s="8" customFormat="1" ht="11.25" customHeight="1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</row>
    <row r="6" spans="1:16" s="8" customFormat="1" ht="49.5" customHeight="1">
      <c r="A6" s="139" t="s">
        <v>85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58"/>
      <c r="M6" s="58"/>
      <c r="N6" s="58"/>
      <c r="O6" s="58"/>
      <c r="P6" s="58"/>
    </row>
    <row r="7" spans="1:11" ht="12.75">
      <c r="A7" s="13"/>
      <c r="D7" s="15"/>
      <c r="E7" s="15"/>
      <c r="F7" s="15"/>
      <c r="G7" s="1"/>
      <c r="H7" s="1"/>
      <c r="I7" s="1"/>
      <c r="J7" s="1"/>
      <c r="K7" s="1"/>
    </row>
    <row r="8" spans="1:15" ht="61.5" customHeight="1">
      <c r="A8" s="16" t="s">
        <v>4</v>
      </c>
      <c r="B8" s="16" t="s">
        <v>5</v>
      </c>
      <c r="C8" s="16" t="s">
        <v>6</v>
      </c>
      <c r="D8" s="17" t="s">
        <v>7</v>
      </c>
      <c r="E8" s="17" t="s">
        <v>8</v>
      </c>
      <c r="F8" s="17" t="s">
        <v>9</v>
      </c>
      <c r="G8" s="52" t="s">
        <v>58</v>
      </c>
      <c r="H8" s="18" t="s">
        <v>0</v>
      </c>
      <c r="I8" s="18" t="s">
        <v>10</v>
      </c>
      <c r="J8" s="18" t="s">
        <v>11</v>
      </c>
      <c r="K8" s="18" t="s">
        <v>12</v>
      </c>
      <c r="L8" s="19" t="s">
        <v>1</v>
      </c>
      <c r="M8" s="19" t="s">
        <v>13</v>
      </c>
      <c r="N8" s="19" t="s">
        <v>2</v>
      </c>
      <c r="O8" s="19" t="s">
        <v>3</v>
      </c>
    </row>
    <row r="9" spans="1:15" ht="33" customHeight="1">
      <c r="A9" s="16"/>
      <c r="B9" s="20" t="s">
        <v>57</v>
      </c>
      <c r="C9" s="21">
        <v>911</v>
      </c>
      <c r="D9" s="17"/>
      <c r="E9" s="17"/>
      <c r="F9" s="17"/>
      <c r="G9" s="51" t="s">
        <v>110</v>
      </c>
      <c r="H9" s="18"/>
      <c r="I9" s="18"/>
      <c r="J9" s="18"/>
      <c r="K9" s="18"/>
      <c r="L9" s="19"/>
      <c r="M9" s="19"/>
      <c r="N9" s="19"/>
      <c r="O9" s="19"/>
    </row>
    <row r="10" spans="1:15" ht="15" customHeight="1">
      <c r="A10" s="22" t="s">
        <v>14</v>
      </c>
      <c r="B10" s="23" t="s">
        <v>15</v>
      </c>
      <c r="C10" s="24" t="s">
        <v>16</v>
      </c>
      <c r="D10" s="25" t="s">
        <v>17</v>
      </c>
      <c r="E10" s="26"/>
      <c r="F10" s="26"/>
      <c r="G10" s="27">
        <f>G15+G11</f>
        <v>-35.099999999999994</v>
      </c>
      <c r="H10" s="3">
        <f>SUM(H15:H15)</f>
        <v>195.89999999999998</v>
      </c>
      <c r="I10" s="3">
        <f>SUM(I15:I15)</f>
        <v>46.89999999999998</v>
      </c>
      <c r="J10" s="3">
        <f>SUM(J15:J15)</f>
        <v>91.39999999999998</v>
      </c>
      <c r="K10" s="3">
        <f>SUM(K15:K15)</f>
        <v>91.39999999999998</v>
      </c>
      <c r="L10" s="28" t="e">
        <f>#REF!+#REF!</f>
        <v>#REF!</v>
      </c>
      <c r="M10" s="28" t="e">
        <f>#REF!+#REF!</f>
        <v>#REF!</v>
      </c>
      <c r="N10" s="28" t="e">
        <f>#REF!+#REF!</f>
        <v>#REF!</v>
      </c>
      <c r="O10" s="28" t="e">
        <f>#REF!+#REF!</f>
        <v>#REF!</v>
      </c>
    </row>
    <row r="11" spans="1:15" ht="33.75">
      <c r="A11" s="22" t="s">
        <v>59</v>
      </c>
      <c r="B11" s="2" t="s">
        <v>69</v>
      </c>
      <c r="C11" s="56">
        <v>911</v>
      </c>
      <c r="D11" s="25" t="s">
        <v>70</v>
      </c>
      <c r="E11" s="57"/>
      <c r="F11" s="57"/>
      <c r="G11" s="59" t="str">
        <f>G12</f>
        <v>+179,9</v>
      </c>
      <c r="H11" s="3"/>
      <c r="I11" s="3"/>
      <c r="J11" s="3"/>
      <c r="K11" s="3"/>
      <c r="L11" s="28"/>
      <c r="M11" s="28"/>
      <c r="N11" s="28"/>
      <c r="O11" s="28"/>
    </row>
    <row r="12" spans="1:15" ht="22.5">
      <c r="A12" s="22"/>
      <c r="B12" s="23" t="s">
        <v>71</v>
      </c>
      <c r="C12" s="38">
        <v>911</v>
      </c>
      <c r="D12" s="39" t="s">
        <v>70</v>
      </c>
      <c r="E12" s="39" t="s">
        <v>72</v>
      </c>
      <c r="F12" s="57"/>
      <c r="G12" s="60" t="str">
        <f>G13</f>
        <v>+179,9</v>
      </c>
      <c r="H12" s="3"/>
      <c r="I12" s="3"/>
      <c r="J12" s="3"/>
      <c r="K12" s="3"/>
      <c r="L12" s="28"/>
      <c r="M12" s="28"/>
      <c r="N12" s="28"/>
      <c r="O12" s="28"/>
    </row>
    <row r="13" spans="1:15" ht="22.5">
      <c r="A13" s="22"/>
      <c r="B13" s="23" t="s">
        <v>73</v>
      </c>
      <c r="C13" s="38">
        <v>911</v>
      </c>
      <c r="D13" s="39" t="s">
        <v>70</v>
      </c>
      <c r="E13" s="39" t="s">
        <v>74</v>
      </c>
      <c r="F13" s="57"/>
      <c r="G13" s="60" t="str">
        <f>G14</f>
        <v>+179,9</v>
      </c>
      <c r="H13" s="3"/>
      <c r="I13" s="3"/>
      <c r="J13" s="3"/>
      <c r="K13" s="3"/>
      <c r="L13" s="28"/>
      <c r="M13" s="28"/>
      <c r="N13" s="28"/>
      <c r="O13" s="28"/>
    </row>
    <row r="14" spans="1:15" ht="15.75" customHeight="1">
      <c r="A14" s="22"/>
      <c r="B14" s="23" t="s">
        <v>18</v>
      </c>
      <c r="C14" s="38">
        <v>911</v>
      </c>
      <c r="D14" s="39" t="s">
        <v>70</v>
      </c>
      <c r="E14" s="39" t="s">
        <v>74</v>
      </c>
      <c r="F14" s="29" t="s">
        <v>19</v>
      </c>
      <c r="G14" s="61" t="s">
        <v>87</v>
      </c>
      <c r="H14" s="3"/>
      <c r="I14" s="3"/>
      <c r="J14" s="3"/>
      <c r="K14" s="3"/>
      <c r="L14" s="28"/>
      <c r="M14" s="28"/>
      <c r="N14" s="28"/>
      <c r="O14" s="28"/>
    </row>
    <row r="15" spans="1:15" ht="16.5" customHeight="1">
      <c r="A15" s="22" t="s">
        <v>68</v>
      </c>
      <c r="B15" s="2" t="s">
        <v>20</v>
      </c>
      <c r="C15" s="38">
        <v>911</v>
      </c>
      <c r="D15" s="40" t="s">
        <v>21</v>
      </c>
      <c r="E15" s="41"/>
      <c r="F15" s="41"/>
      <c r="G15" s="30">
        <f>G16</f>
        <v>-215</v>
      </c>
      <c r="H15" s="42">
        <f>259.5+21.4-12-73</f>
        <v>195.89999999999998</v>
      </c>
      <c r="I15" s="42">
        <f>339.5+21.4-15-111-55-73-60</f>
        <v>46.89999999999998</v>
      </c>
      <c r="J15" s="42">
        <f>589.5+21.4-30-350-6.5-73-60</f>
        <v>91.39999999999998</v>
      </c>
      <c r="K15" s="42">
        <f>424.5+21.4-115-6.5-100-73-60</f>
        <v>91.39999999999998</v>
      </c>
      <c r="L15" s="31" t="e">
        <f>L16+#REF!+#REF!</f>
        <v>#REF!</v>
      </c>
      <c r="M15" s="31" t="e">
        <f>M16+#REF!+#REF!</f>
        <v>#REF!</v>
      </c>
      <c r="N15" s="31" t="e">
        <f>N16+#REF!+#REF!</f>
        <v>#REF!</v>
      </c>
      <c r="O15" s="31" t="e">
        <f>O16+#REF!+#REF!</f>
        <v>#REF!</v>
      </c>
    </row>
    <row r="16" spans="1:17" ht="33.75">
      <c r="A16" s="34"/>
      <c r="B16" s="43" t="s">
        <v>22</v>
      </c>
      <c r="C16" s="38">
        <v>911</v>
      </c>
      <c r="D16" s="39" t="s">
        <v>21</v>
      </c>
      <c r="E16" s="44" t="s">
        <v>23</v>
      </c>
      <c r="F16" s="41"/>
      <c r="G16" s="32">
        <f>G17</f>
        <v>-215</v>
      </c>
      <c r="H16" s="42"/>
      <c r="I16" s="42"/>
      <c r="J16" s="42"/>
      <c r="K16" s="42"/>
      <c r="L16" s="35" t="e">
        <f>L17</f>
        <v>#REF!</v>
      </c>
      <c r="M16" s="35" t="e">
        <f>M17</f>
        <v>#REF!</v>
      </c>
      <c r="N16" s="35" t="e">
        <f>N17</f>
        <v>#REF!</v>
      </c>
      <c r="O16" s="35" t="e">
        <f>O17</f>
        <v>#REF!</v>
      </c>
      <c r="Q16" s="45"/>
    </row>
    <row r="17" spans="1:15" ht="15.75" customHeight="1">
      <c r="A17" s="34"/>
      <c r="B17" s="23" t="s">
        <v>24</v>
      </c>
      <c r="C17" s="38">
        <v>911</v>
      </c>
      <c r="D17" s="29" t="s">
        <v>21</v>
      </c>
      <c r="E17" s="44" t="s">
        <v>23</v>
      </c>
      <c r="F17" s="46" t="s">
        <v>25</v>
      </c>
      <c r="G17" s="32">
        <v>-215</v>
      </c>
      <c r="H17" s="47"/>
      <c r="I17" s="47"/>
      <c r="J17" s="47"/>
      <c r="K17" s="47"/>
      <c r="L17" s="37" t="e">
        <f>#REF!</f>
        <v>#REF!</v>
      </c>
      <c r="M17" s="37" t="e">
        <f>#REF!</f>
        <v>#REF!</v>
      </c>
      <c r="N17" s="37" t="e">
        <f>#REF!</f>
        <v>#REF!</v>
      </c>
      <c r="O17" s="37" t="e">
        <f>#REF!</f>
        <v>#REF!</v>
      </c>
    </row>
    <row r="18" spans="1:15" ht="12.75">
      <c r="A18" s="22" t="s">
        <v>60</v>
      </c>
      <c r="B18" s="23" t="s">
        <v>26</v>
      </c>
      <c r="C18" s="38">
        <v>911</v>
      </c>
      <c r="D18" s="25" t="s">
        <v>27</v>
      </c>
      <c r="E18" s="26"/>
      <c r="F18" s="26"/>
      <c r="G18" s="53" t="str">
        <f>G19</f>
        <v>+355,1</v>
      </c>
      <c r="H18" s="3">
        <f>SUM(H19:H22)</f>
        <v>0</v>
      </c>
      <c r="I18" s="3">
        <f>SUM(I19:I22)</f>
        <v>4532.02</v>
      </c>
      <c r="J18" s="3">
        <f>SUM(J19:J22)</f>
        <v>4435</v>
      </c>
      <c r="K18" s="3">
        <f>SUM(K19:K22)</f>
        <v>1285</v>
      </c>
      <c r="L18" s="28" t="e">
        <f>#REF!+L19+#REF!</f>
        <v>#REF!</v>
      </c>
      <c r="M18" s="28" t="e">
        <f>#REF!+M19+#REF!</f>
        <v>#REF!</v>
      </c>
      <c r="N18" s="28" t="e">
        <f>#REF!+N19+#REF!</f>
        <v>#REF!</v>
      </c>
      <c r="O18" s="28" t="e">
        <f>#REF!+O19+#REF!</f>
        <v>#REF!</v>
      </c>
    </row>
    <row r="19" spans="1:15" ht="15.75" customHeight="1">
      <c r="A19" s="34" t="s">
        <v>61</v>
      </c>
      <c r="B19" s="2" t="s">
        <v>28</v>
      </c>
      <c r="C19" s="38">
        <v>911</v>
      </c>
      <c r="D19" s="40" t="s">
        <v>29</v>
      </c>
      <c r="E19" s="41"/>
      <c r="F19" s="41"/>
      <c r="G19" s="50" t="s">
        <v>94</v>
      </c>
      <c r="H19" s="33">
        <f>10-10</f>
        <v>0</v>
      </c>
      <c r="I19" s="33">
        <f>3260+250+15+85+30+100+336.67+355.35+100</f>
        <v>4532.02</v>
      </c>
      <c r="J19" s="33">
        <f>1705+30+10+350+60+30+1200+250+800</f>
        <v>4435</v>
      </c>
      <c r="K19" s="33">
        <f>60+85+1140</f>
        <v>1285</v>
      </c>
      <c r="L19" s="31" t="e">
        <f>SUM(L21,L23,#REF!,#REF!,#REF!,L27,L28,#REF!,#REF!,#REF!,#REF!,#REF!)</f>
        <v>#REF!</v>
      </c>
      <c r="M19" s="31" t="e">
        <f>SUM(M21,M23,#REF!,#REF!,#REF!,M27,M28,#REF!,#REF!,#REF!,#REF!,#REF!)</f>
        <v>#REF!</v>
      </c>
      <c r="N19" s="31" t="e">
        <f>SUM(N21,N23,#REF!,#REF!,#REF!,N27,N28,#REF!,#REF!,#REF!,#REF!,#REF!)</f>
        <v>#REF!</v>
      </c>
      <c r="O19" s="31" t="e">
        <f>SUM(O21,O23,#REF!,#REF!,#REF!,O27,O28,#REF!,#REF!,#REF!,#REF!,#REF!)</f>
        <v>#REF!</v>
      </c>
    </row>
    <row r="20" spans="1:15" ht="16.5" customHeight="1">
      <c r="A20" s="34" t="s">
        <v>62</v>
      </c>
      <c r="B20" s="23" t="s">
        <v>30</v>
      </c>
      <c r="C20" s="38">
        <v>911</v>
      </c>
      <c r="D20" s="39" t="s">
        <v>29</v>
      </c>
      <c r="E20" s="44" t="s">
        <v>31</v>
      </c>
      <c r="F20" s="41"/>
      <c r="G20" s="55" t="s">
        <v>89</v>
      </c>
      <c r="H20" s="33"/>
      <c r="I20" s="33"/>
      <c r="J20" s="33"/>
      <c r="K20" s="33"/>
      <c r="L20" s="31"/>
      <c r="M20" s="31"/>
      <c r="N20" s="31"/>
      <c r="O20" s="31"/>
    </row>
    <row r="21" spans="1:15" ht="22.5">
      <c r="A21" s="34"/>
      <c r="B21" s="23" t="s">
        <v>32</v>
      </c>
      <c r="C21" s="38">
        <v>911</v>
      </c>
      <c r="D21" s="44" t="s">
        <v>29</v>
      </c>
      <c r="E21" s="44" t="s">
        <v>33</v>
      </c>
      <c r="F21" s="41"/>
      <c r="G21" s="32">
        <f>G22</f>
        <v>-26.4</v>
      </c>
      <c r="H21" s="33"/>
      <c r="I21" s="33"/>
      <c r="J21" s="33"/>
      <c r="K21" s="33"/>
      <c r="L21" s="35" t="e">
        <f>L22</f>
        <v>#REF!</v>
      </c>
      <c r="M21" s="35" t="e">
        <f>M22</f>
        <v>#REF!</v>
      </c>
      <c r="N21" s="35" t="e">
        <f>N22</f>
        <v>#REF!</v>
      </c>
      <c r="O21" s="35" t="e">
        <f>O22</f>
        <v>#REF!</v>
      </c>
    </row>
    <row r="22" spans="1:15" ht="12.75">
      <c r="A22" s="34"/>
      <c r="B22" s="23" t="s">
        <v>18</v>
      </c>
      <c r="C22" s="38">
        <v>911</v>
      </c>
      <c r="D22" s="44" t="s">
        <v>29</v>
      </c>
      <c r="E22" s="44" t="s">
        <v>33</v>
      </c>
      <c r="F22" s="44" t="s">
        <v>19</v>
      </c>
      <c r="G22" s="32">
        <v>-26.4</v>
      </c>
      <c r="H22" s="36"/>
      <c r="I22" s="36"/>
      <c r="J22" s="36"/>
      <c r="K22" s="36"/>
      <c r="L22" s="37" t="e">
        <f>#REF!</f>
        <v>#REF!</v>
      </c>
      <c r="M22" s="37" t="e">
        <f>#REF!</f>
        <v>#REF!</v>
      </c>
      <c r="N22" s="37" t="e">
        <f>#REF!</f>
        <v>#REF!</v>
      </c>
      <c r="O22" s="37" t="e">
        <f>#REF!</f>
        <v>#REF!</v>
      </c>
    </row>
    <row r="23" spans="1:15" ht="15.75" customHeight="1">
      <c r="A23" s="34"/>
      <c r="B23" s="23" t="s">
        <v>34</v>
      </c>
      <c r="C23" s="38">
        <v>911</v>
      </c>
      <c r="D23" s="44" t="s">
        <v>29</v>
      </c>
      <c r="E23" s="44" t="s">
        <v>35</v>
      </c>
      <c r="F23" s="41"/>
      <c r="G23" s="54" t="str">
        <f>G24</f>
        <v>-1361,7</v>
      </c>
      <c r="H23" s="33"/>
      <c r="I23" s="33"/>
      <c r="J23" s="33"/>
      <c r="K23" s="33"/>
      <c r="L23" s="35" t="e">
        <f>L24</f>
        <v>#REF!</v>
      </c>
      <c r="M23" s="35" t="e">
        <f>M24</f>
        <v>#REF!</v>
      </c>
      <c r="N23" s="35" t="e">
        <f>N24</f>
        <v>#REF!</v>
      </c>
      <c r="O23" s="35" t="e">
        <f>O24</f>
        <v>#REF!</v>
      </c>
    </row>
    <row r="24" spans="1:15" ht="12.75">
      <c r="A24" s="34"/>
      <c r="B24" s="23" t="s">
        <v>18</v>
      </c>
      <c r="C24" s="38">
        <v>911</v>
      </c>
      <c r="D24" s="46" t="s">
        <v>29</v>
      </c>
      <c r="E24" s="44" t="s">
        <v>35</v>
      </c>
      <c r="F24" s="46" t="s">
        <v>19</v>
      </c>
      <c r="G24" s="55" t="s">
        <v>86</v>
      </c>
      <c r="H24" s="36"/>
      <c r="I24" s="36"/>
      <c r="J24" s="36"/>
      <c r="K24" s="36"/>
      <c r="L24" s="37" t="e">
        <f>#REF!</f>
        <v>#REF!</v>
      </c>
      <c r="M24" s="37" t="e">
        <f>#REF!</f>
        <v>#REF!</v>
      </c>
      <c r="N24" s="37" t="e">
        <f>#REF!</f>
        <v>#REF!</v>
      </c>
      <c r="O24" s="37" t="e">
        <f>#REF!</f>
        <v>#REF!</v>
      </c>
    </row>
    <row r="25" spans="1:15" ht="22.5">
      <c r="A25" s="34"/>
      <c r="B25" s="48" t="s">
        <v>36</v>
      </c>
      <c r="C25" s="38">
        <v>911</v>
      </c>
      <c r="D25" s="46" t="s">
        <v>29</v>
      </c>
      <c r="E25" s="44" t="s">
        <v>37</v>
      </c>
      <c r="F25" s="46"/>
      <c r="G25" s="54" t="str">
        <f>G26</f>
        <v>+100,0</v>
      </c>
      <c r="H25" s="36"/>
      <c r="I25" s="36"/>
      <c r="J25" s="36"/>
      <c r="K25" s="36"/>
      <c r="L25" s="37"/>
      <c r="M25" s="37"/>
      <c r="N25" s="37"/>
      <c r="O25" s="37"/>
    </row>
    <row r="26" spans="1:15" ht="12.75">
      <c r="A26" s="34"/>
      <c r="B26" s="23" t="s">
        <v>18</v>
      </c>
      <c r="C26" s="38">
        <v>911</v>
      </c>
      <c r="D26" s="46" t="s">
        <v>29</v>
      </c>
      <c r="E26" s="44" t="s">
        <v>37</v>
      </c>
      <c r="F26" s="46" t="s">
        <v>19</v>
      </c>
      <c r="G26" s="55" t="s">
        <v>88</v>
      </c>
      <c r="H26" s="36"/>
      <c r="I26" s="36"/>
      <c r="J26" s="36"/>
      <c r="K26" s="36"/>
      <c r="L26" s="37"/>
      <c r="M26" s="37"/>
      <c r="N26" s="37"/>
      <c r="O26" s="37"/>
    </row>
    <row r="27" spans="1:15" ht="17.25" customHeight="1">
      <c r="A27" s="34" t="s">
        <v>63</v>
      </c>
      <c r="B27" s="23" t="s">
        <v>38</v>
      </c>
      <c r="C27" s="38">
        <v>911</v>
      </c>
      <c r="D27" s="44" t="s">
        <v>29</v>
      </c>
      <c r="E27" s="44" t="s">
        <v>39</v>
      </c>
      <c r="F27" s="41"/>
      <c r="G27" s="55" t="s">
        <v>90</v>
      </c>
      <c r="H27" s="33"/>
      <c r="I27" s="33"/>
      <c r="J27" s="33"/>
      <c r="K27" s="33"/>
      <c r="L27" s="35" t="e">
        <f>#REF!</f>
        <v>#REF!</v>
      </c>
      <c r="M27" s="35" t="e">
        <f>#REF!</f>
        <v>#REF!</v>
      </c>
      <c r="N27" s="35" t="e">
        <f>#REF!</f>
        <v>#REF!</v>
      </c>
      <c r="O27" s="35" t="e">
        <f>#REF!</f>
        <v>#REF!</v>
      </c>
    </row>
    <row r="28" spans="1:15" ht="22.5">
      <c r="A28" s="34"/>
      <c r="B28" s="23" t="s">
        <v>40</v>
      </c>
      <c r="C28" s="38">
        <v>911</v>
      </c>
      <c r="D28" s="44" t="s">
        <v>29</v>
      </c>
      <c r="E28" s="44" t="s">
        <v>41</v>
      </c>
      <c r="F28" s="41"/>
      <c r="G28" s="54" t="str">
        <f>G29</f>
        <v>+310,0</v>
      </c>
      <c r="H28" s="33"/>
      <c r="I28" s="33"/>
      <c r="J28" s="33"/>
      <c r="K28" s="33"/>
      <c r="L28" s="35" t="e">
        <f>L29</f>
        <v>#REF!</v>
      </c>
      <c r="M28" s="35" t="e">
        <f>M29</f>
        <v>#REF!</v>
      </c>
      <c r="N28" s="35" t="e">
        <f>N29</f>
        <v>#REF!</v>
      </c>
      <c r="O28" s="35" t="e">
        <f>O29</f>
        <v>#REF!</v>
      </c>
    </row>
    <row r="29" spans="1:15" ht="12.75">
      <c r="A29" s="34"/>
      <c r="B29" s="23" t="s">
        <v>18</v>
      </c>
      <c r="C29" s="38">
        <v>911</v>
      </c>
      <c r="D29" s="46" t="s">
        <v>29</v>
      </c>
      <c r="E29" s="46" t="s">
        <v>41</v>
      </c>
      <c r="F29" s="46" t="s">
        <v>19</v>
      </c>
      <c r="G29" s="55" t="s">
        <v>90</v>
      </c>
      <c r="H29" s="36"/>
      <c r="I29" s="36"/>
      <c r="J29" s="36"/>
      <c r="K29" s="36"/>
      <c r="L29" s="37" t="e">
        <f>#REF!</f>
        <v>#REF!</v>
      </c>
      <c r="M29" s="37" t="e">
        <f>#REF!</f>
        <v>#REF!</v>
      </c>
      <c r="N29" s="37" t="e">
        <f>#REF!</f>
        <v>#REF!</v>
      </c>
      <c r="O29" s="37" t="e">
        <f>#REF!</f>
        <v>#REF!</v>
      </c>
    </row>
    <row r="30" spans="1:15" ht="14.25" customHeight="1">
      <c r="A30" s="34" t="s">
        <v>64</v>
      </c>
      <c r="B30" s="23" t="s">
        <v>42</v>
      </c>
      <c r="C30" s="38">
        <v>911</v>
      </c>
      <c r="D30" s="46" t="s">
        <v>29</v>
      </c>
      <c r="E30" s="46" t="s">
        <v>43</v>
      </c>
      <c r="F30" s="46"/>
      <c r="G30" s="55" t="s">
        <v>93</v>
      </c>
      <c r="H30" s="36"/>
      <c r="I30" s="36"/>
      <c r="J30" s="36"/>
      <c r="K30" s="36"/>
      <c r="L30" s="37"/>
      <c r="M30" s="37"/>
      <c r="N30" s="37"/>
      <c r="O30" s="37"/>
    </row>
    <row r="31" spans="1:15" ht="12.75">
      <c r="A31" s="34"/>
      <c r="B31" s="23" t="s">
        <v>44</v>
      </c>
      <c r="C31" s="38">
        <v>911</v>
      </c>
      <c r="D31" s="46" t="s">
        <v>29</v>
      </c>
      <c r="E31" s="46" t="s">
        <v>45</v>
      </c>
      <c r="F31" s="46"/>
      <c r="G31" s="54" t="str">
        <f>G32</f>
        <v>-11,3</v>
      </c>
      <c r="H31" s="36"/>
      <c r="I31" s="36"/>
      <c r="J31" s="36"/>
      <c r="K31" s="36"/>
      <c r="L31" s="37"/>
      <c r="M31" s="37"/>
      <c r="N31" s="37"/>
      <c r="O31" s="37"/>
    </row>
    <row r="32" spans="1:15" ht="12.75">
      <c r="A32" s="34"/>
      <c r="B32" s="23" t="s">
        <v>18</v>
      </c>
      <c r="C32" s="38">
        <v>911</v>
      </c>
      <c r="D32" s="46" t="s">
        <v>29</v>
      </c>
      <c r="E32" s="46" t="s">
        <v>45</v>
      </c>
      <c r="F32" s="46" t="s">
        <v>19</v>
      </c>
      <c r="G32" s="55" t="s">
        <v>91</v>
      </c>
      <c r="H32" s="36"/>
      <c r="I32" s="36"/>
      <c r="J32" s="36"/>
      <c r="K32" s="36"/>
      <c r="L32" s="37"/>
      <c r="M32" s="37"/>
      <c r="N32" s="37"/>
      <c r="O32" s="37"/>
    </row>
    <row r="33" spans="1:15" ht="12.75">
      <c r="A33" s="34"/>
      <c r="B33" s="23" t="s">
        <v>46</v>
      </c>
      <c r="C33" s="38">
        <v>911</v>
      </c>
      <c r="D33" s="46" t="s">
        <v>29</v>
      </c>
      <c r="E33" s="46" t="s">
        <v>47</v>
      </c>
      <c r="F33" s="46"/>
      <c r="G33" s="54" t="str">
        <f>G34</f>
        <v>+1344,5</v>
      </c>
      <c r="H33" s="36"/>
      <c r="I33" s="36"/>
      <c r="J33" s="36"/>
      <c r="K33" s="36"/>
      <c r="L33" s="37"/>
      <c r="M33" s="37"/>
      <c r="N33" s="37"/>
      <c r="O33" s="37"/>
    </row>
    <row r="34" spans="1:15" ht="12.75">
      <c r="A34" s="34"/>
      <c r="B34" s="23" t="s">
        <v>18</v>
      </c>
      <c r="C34" s="38">
        <v>911</v>
      </c>
      <c r="D34" s="46" t="s">
        <v>29</v>
      </c>
      <c r="E34" s="46" t="s">
        <v>47</v>
      </c>
      <c r="F34" s="46" t="s">
        <v>19</v>
      </c>
      <c r="G34" s="55" t="s">
        <v>92</v>
      </c>
      <c r="H34" s="36"/>
      <c r="I34" s="36"/>
      <c r="J34" s="36"/>
      <c r="K34" s="36"/>
      <c r="L34" s="37"/>
      <c r="M34" s="37"/>
      <c r="N34" s="37"/>
      <c r="O34" s="37"/>
    </row>
    <row r="35" spans="1:15" ht="15" customHeight="1">
      <c r="A35" s="34" t="s">
        <v>65</v>
      </c>
      <c r="B35" s="23" t="s">
        <v>77</v>
      </c>
      <c r="C35" s="38">
        <v>911</v>
      </c>
      <c r="D35" s="25" t="s">
        <v>78</v>
      </c>
      <c r="E35" s="26"/>
      <c r="F35" s="26"/>
      <c r="G35" s="54" t="str">
        <f>G36</f>
        <v>-4,2</v>
      </c>
      <c r="H35" s="36"/>
      <c r="I35" s="36"/>
      <c r="J35" s="36"/>
      <c r="K35" s="36"/>
      <c r="L35" s="37"/>
      <c r="M35" s="37"/>
      <c r="N35" s="37"/>
      <c r="O35" s="37"/>
    </row>
    <row r="36" spans="1:15" ht="17.25" customHeight="1">
      <c r="A36" s="34" t="s">
        <v>66</v>
      </c>
      <c r="B36" s="2" t="s">
        <v>79</v>
      </c>
      <c r="C36" s="38">
        <v>911</v>
      </c>
      <c r="D36" s="25" t="s">
        <v>80</v>
      </c>
      <c r="E36" s="46"/>
      <c r="F36" s="46"/>
      <c r="G36" s="54" t="str">
        <f>G37</f>
        <v>-4,2</v>
      </c>
      <c r="H36" s="36"/>
      <c r="I36" s="36"/>
      <c r="J36" s="36"/>
      <c r="K36" s="36"/>
      <c r="L36" s="37"/>
      <c r="M36" s="37"/>
      <c r="N36" s="37"/>
      <c r="O36" s="37"/>
    </row>
    <row r="37" spans="1:15" ht="22.5">
      <c r="A37" s="34" t="s">
        <v>67</v>
      </c>
      <c r="B37" s="23" t="s">
        <v>81</v>
      </c>
      <c r="C37" s="38">
        <v>911</v>
      </c>
      <c r="D37" s="44" t="s">
        <v>80</v>
      </c>
      <c r="E37" s="44" t="s">
        <v>82</v>
      </c>
      <c r="F37" s="41"/>
      <c r="G37" s="54" t="str">
        <f>G38</f>
        <v>-4,2</v>
      </c>
      <c r="H37" s="36"/>
      <c r="I37" s="36"/>
      <c r="J37" s="36"/>
      <c r="K37" s="36"/>
      <c r="L37" s="37"/>
      <c r="M37" s="37"/>
      <c r="N37" s="37"/>
      <c r="O37" s="37"/>
    </row>
    <row r="38" spans="1:15" ht="15.75" customHeight="1">
      <c r="A38" s="34"/>
      <c r="B38" s="23" t="s">
        <v>18</v>
      </c>
      <c r="C38" s="38">
        <v>911</v>
      </c>
      <c r="D38" s="44" t="s">
        <v>80</v>
      </c>
      <c r="E38" s="44" t="s">
        <v>82</v>
      </c>
      <c r="F38" s="44" t="s">
        <v>19</v>
      </c>
      <c r="G38" s="55" t="s">
        <v>95</v>
      </c>
      <c r="H38" s="36"/>
      <c r="I38" s="36"/>
      <c r="J38" s="36"/>
      <c r="K38" s="36"/>
      <c r="L38" s="37"/>
      <c r="M38" s="37"/>
      <c r="N38" s="37"/>
      <c r="O38" s="37"/>
    </row>
    <row r="39" spans="1:15" ht="15.75" customHeight="1">
      <c r="A39" s="22" t="s">
        <v>48</v>
      </c>
      <c r="B39" s="23" t="s">
        <v>50</v>
      </c>
      <c r="C39" s="38">
        <v>911</v>
      </c>
      <c r="D39" s="25" t="s">
        <v>51</v>
      </c>
      <c r="E39" s="26"/>
      <c r="F39" s="26"/>
      <c r="G39" s="53">
        <f>G40</f>
        <v>-315.8</v>
      </c>
      <c r="H39" s="3">
        <f>SUM(H40:H42)</f>
        <v>240</v>
      </c>
      <c r="I39" s="3">
        <f>SUM(I40:I42)</f>
        <v>1149.33</v>
      </c>
      <c r="J39" s="3">
        <f>SUM(J40:J42)</f>
        <v>353.33</v>
      </c>
      <c r="K39" s="3">
        <f>SUM(K40:K42)</f>
        <v>308.34000000000003</v>
      </c>
      <c r="L39" s="28" t="e">
        <f>L40+#REF!</f>
        <v>#REF!</v>
      </c>
      <c r="M39" s="28" t="e">
        <f>M40+#REF!</f>
        <v>#REF!</v>
      </c>
      <c r="N39" s="28" t="e">
        <f>N40+#REF!</f>
        <v>#REF!</v>
      </c>
      <c r="O39" s="28" t="e">
        <f>O40+#REF!</f>
        <v>#REF!</v>
      </c>
    </row>
    <row r="40" spans="1:15" ht="16.5" customHeight="1">
      <c r="A40" s="34" t="s">
        <v>49</v>
      </c>
      <c r="B40" s="2" t="s">
        <v>52</v>
      </c>
      <c r="C40" s="38">
        <v>911</v>
      </c>
      <c r="D40" s="25" t="s">
        <v>53</v>
      </c>
      <c r="E40" s="46"/>
      <c r="F40" s="46"/>
      <c r="G40" s="53">
        <f>G41+G43</f>
        <v>-315.8</v>
      </c>
      <c r="H40" s="36">
        <f>100+100+12+28</f>
        <v>240</v>
      </c>
      <c r="I40" s="36">
        <f>1000+133.33+5+11-272+272</f>
        <v>1149.33</v>
      </c>
      <c r="J40" s="36">
        <f>250+103.33</f>
        <v>353.33</v>
      </c>
      <c r="K40" s="36">
        <f>150+133.34+25</f>
        <v>308.34000000000003</v>
      </c>
      <c r="L40" s="28" t="e">
        <f>SUM(L42,#REF!,#REF!,#REF!,#REF!,#REF!,#REF!,#REF!,#REF!,#REF!,#REF!,#REF!,#REF!,#REF!,#REF!,#REF!,#REF!,#REF!,#REF!,#REF!,#REF!,#REF!,#REF!)</f>
        <v>#REF!</v>
      </c>
      <c r="M40" s="28" t="e">
        <f>SUM(M42,#REF!,#REF!,#REF!,#REF!,#REF!,#REF!,#REF!,#REF!,#REF!,#REF!,#REF!,#REF!,#REF!,#REF!,#REF!,#REF!,#REF!,#REF!,#REF!,#REF!,#REF!,#REF!)</f>
        <v>#REF!</v>
      </c>
      <c r="N40" s="28" t="e">
        <f>SUM(N42,#REF!,#REF!,#REF!,#REF!,#REF!,#REF!,#REF!,#REF!,#REF!,#REF!,#REF!,#REF!,#REF!,#REF!,#REF!,#REF!,#REF!,#REF!,#REF!,#REF!,#REF!,#REF!)</f>
        <v>#REF!</v>
      </c>
      <c r="O40" s="28" t="e">
        <f>SUM(O42,#REF!,#REF!,#REF!,#REF!,#REF!,#REF!,#REF!,#REF!,#REF!,#REF!,#REF!,#REF!,#REF!,#REF!,#REF!,#REF!,#REF!,#REF!,#REF!,#REF!,#REF!,#REF!)</f>
        <v>#REF!</v>
      </c>
    </row>
    <row r="41" spans="1:15" ht="22.5">
      <c r="A41" s="34" t="s">
        <v>83</v>
      </c>
      <c r="B41" s="23" t="s">
        <v>54</v>
      </c>
      <c r="C41" s="38">
        <v>911</v>
      </c>
      <c r="D41" s="29" t="s">
        <v>53</v>
      </c>
      <c r="E41" s="46" t="s">
        <v>55</v>
      </c>
      <c r="F41" s="46"/>
      <c r="G41" s="54" t="str">
        <f>G42</f>
        <v>-309,1</v>
      </c>
      <c r="H41" s="36"/>
      <c r="I41" s="36"/>
      <c r="J41" s="36"/>
      <c r="K41" s="36"/>
      <c r="L41" s="28"/>
      <c r="M41" s="28"/>
      <c r="N41" s="28"/>
      <c r="O41" s="28"/>
    </row>
    <row r="42" spans="1:15" ht="15.75" customHeight="1">
      <c r="A42" s="34"/>
      <c r="B42" s="23" t="s">
        <v>18</v>
      </c>
      <c r="C42" s="38">
        <v>911</v>
      </c>
      <c r="D42" s="44" t="s">
        <v>53</v>
      </c>
      <c r="E42" s="46" t="s">
        <v>55</v>
      </c>
      <c r="F42" s="44" t="s">
        <v>19</v>
      </c>
      <c r="G42" s="55" t="s">
        <v>96</v>
      </c>
      <c r="H42" s="33"/>
      <c r="I42" s="33"/>
      <c r="J42" s="33"/>
      <c r="K42" s="33"/>
      <c r="L42" s="35" t="e">
        <f>#REF!+#REF!</f>
        <v>#REF!</v>
      </c>
      <c r="M42" s="35" t="e">
        <f>#REF!+#REF!</f>
        <v>#REF!</v>
      </c>
      <c r="N42" s="35" t="e">
        <f>#REF!+#REF!</f>
        <v>#REF!</v>
      </c>
      <c r="O42" s="35" t="e">
        <f>#REF!+#REF!</f>
        <v>#REF!</v>
      </c>
    </row>
    <row r="43" spans="1:15" ht="22.5">
      <c r="A43" s="34" t="s">
        <v>84</v>
      </c>
      <c r="B43" s="23" t="s">
        <v>75</v>
      </c>
      <c r="C43" s="38">
        <v>911</v>
      </c>
      <c r="D43" s="46" t="s">
        <v>53</v>
      </c>
      <c r="E43" s="44" t="s">
        <v>76</v>
      </c>
      <c r="F43" s="46"/>
      <c r="G43" s="54" t="str">
        <f>G44</f>
        <v>-6,7</v>
      </c>
      <c r="H43" s="33"/>
      <c r="I43" s="33"/>
      <c r="J43" s="33"/>
      <c r="K43" s="33"/>
      <c r="L43" s="35"/>
      <c r="M43" s="35"/>
      <c r="N43" s="35"/>
      <c r="O43" s="35"/>
    </row>
    <row r="44" spans="1:15" ht="15.75" customHeight="1">
      <c r="A44" s="34"/>
      <c r="B44" s="23" t="s">
        <v>18</v>
      </c>
      <c r="C44" s="38">
        <v>911</v>
      </c>
      <c r="D44" s="44" t="s">
        <v>53</v>
      </c>
      <c r="E44" s="44" t="s">
        <v>76</v>
      </c>
      <c r="F44" s="46" t="s">
        <v>19</v>
      </c>
      <c r="G44" s="55" t="s">
        <v>97</v>
      </c>
      <c r="H44" s="33"/>
      <c r="I44" s="33"/>
      <c r="J44" s="33"/>
      <c r="K44" s="33"/>
      <c r="L44" s="35"/>
      <c r="M44" s="35"/>
      <c r="N44" s="35"/>
      <c r="O44" s="35"/>
    </row>
    <row r="45" spans="1:15" ht="15.75" customHeight="1">
      <c r="A45" s="34" t="s">
        <v>107</v>
      </c>
      <c r="B45" s="48" t="s">
        <v>99</v>
      </c>
      <c r="C45" s="63">
        <v>911</v>
      </c>
      <c r="D45" s="40" t="s">
        <v>100</v>
      </c>
      <c r="E45" s="44"/>
      <c r="F45" s="46"/>
      <c r="G45" s="66" t="str">
        <f>G46</f>
        <v>+32,4</v>
      </c>
      <c r="H45" s="62"/>
      <c r="I45" s="62"/>
      <c r="J45" s="62"/>
      <c r="K45" s="62"/>
      <c r="L45" s="35"/>
      <c r="M45" s="35"/>
      <c r="N45" s="35"/>
      <c r="O45" s="35"/>
    </row>
    <row r="46" spans="1:15" ht="15.75" customHeight="1">
      <c r="A46" s="34" t="s">
        <v>108</v>
      </c>
      <c r="B46" s="64" t="s">
        <v>101</v>
      </c>
      <c r="C46" s="63">
        <v>911</v>
      </c>
      <c r="D46" s="40" t="s">
        <v>102</v>
      </c>
      <c r="E46" s="39"/>
      <c r="F46" s="39"/>
      <c r="G46" s="66" t="str">
        <f>G47</f>
        <v>+32,4</v>
      </c>
      <c r="H46" s="62"/>
      <c r="I46" s="62"/>
      <c r="J46" s="62"/>
      <c r="K46" s="62"/>
      <c r="L46" s="35"/>
      <c r="M46" s="35"/>
      <c r="N46" s="35"/>
      <c r="O46" s="35"/>
    </row>
    <row r="47" spans="1:15" ht="15.75" customHeight="1">
      <c r="A47" s="34" t="s">
        <v>109</v>
      </c>
      <c r="B47" s="48" t="s">
        <v>103</v>
      </c>
      <c r="C47" s="63">
        <v>911</v>
      </c>
      <c r="D47" s="39" t="s">
        <v>102</v>
      </c>
      <c r="E47" s="39" t="s">
        <v>104</v>
      </c>
      <c r="F47" s="39"/>
      <c r="G47" s="65" t="str">
        <f>G48</f>
        <v>+32,4</v>
      </c>
      <c r="H47" s="62"/>
      <c r="I47" s="62"/>
      <c r="J47" s="62"/>
      <c r="K47" s="62"/>
      <c r="L47" s="35"/>
      <c r="M47" s="35"/>
      <c r="N47" s="35"/>
      <c r="O47" s="35"/>
    </row>
    <row r="48" spans="1:15" ht="22.5" customHeight="1">
      <c r="A48" s="34"/>
      <c r="B48" s="48" t="s">
        <v>105</v>
      </c>
      <c r="C48" s="63">
        <v>911</v>
      </c>
      <c r="D48" s="39" t="s">
        <v>102</v>
      </c>
      <c r="E48" s="39" t="s">
        <v>104</v>
      </c>
      <c r="F48" s="39" t="s">
        <v>106</v>
      </c>
      <c r="G48" s="55" t="s">
        <v>110</v>
      </c>
      <c r="H48" s="62"/>
      <c r="I48" s="62"/>
      <c r="J48" s="62"/>
      <c r="K48" s="62"/>
      <c r="L48" s="35"/>
      <c r="M48" s="35"/>
      <c r="N48" s="35"/>
      <c r="O48" s="35"/>
    </row>
    <row r="49" spans="1:15" ht="12.75">
      <c r="A49" s="49"/>
      <c r="B49" s="4" t="s">
        <v>56</v>
      </c>
      <c r="C49" s="49"/>
      <c r="D49" s="49"/>
      <c r="E49" s="49"/>
      <c r="F49" s="49"/>
      <c r="G49" s="53" t="str">
        <f>G9</f>
        <v>+32,4</v>
      </c>
      <c r="H49" s="1"/>
      <c r="I49" s="1"/>
      <c r="J49" s="1"/>
      <c r="K49" s="1"/>
      <c r="L49" s="28" t="e">
        <f>#REF!+#REF!</f>
        <v>#REF!</v>
      </c>
      <c r="M49" s="28" t="e">
        <f>#REF!+#REF!</f>
        <v>#REF!</v>
      </c>
      <c r="N49" s="28" t="e">
        <f>#REF!+#REF!</f>
        <v>#REF!</v>
      </c>
      <c r="O49" s="28" t="e">
        <f>#REF!+#REF!</f>
        <v>#REF!</v>
      </c>
    </row>
  </sheetData>
  <mergeCells count="4">
    <mergeCell ref="A1:K1"/>
    <mergeCell ref="A3:K3"/>
    <mergeCell ref="A4:G4"/>
    <mergeCell ref="A6:K6"/>
  </mergeCells>
  <printOptions/>
  <pageMargins left="1.4173228346456694" right="0.7874015748031497" top="0.7874015748031497" bottom="0.3937007874015748" header="0.5118110236220472" footer="0.5118110236220472"/>
  <pageSetup horizontalDpi="600" verticalDpi="600" orientation="landscape" paperSize="9" r:id="rId1"/>
  <headerFooter alignWithMargins="0">
    <oddHeader>&amp;RПриложение 2</oddHeader>
    <oddFooter>&amp;R&amp;P из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tabSelected="1" workbookViewId="0" topLeftCell="A7">
      <selection activeCell="F11" sqref="F11"/>
    </sheetView>
  </sheetViews>
  <sheetFormatPr defaultColWidth="9.00390625" defaultRowHeight="12.75"/>
  <cols>
    <col min="1" max="1" width="27.375" style="0" customWidth="1"/>
    <col min="2" max="2" width="55.125" style="0" customWidth="1"/>
    <col min="3" max="3" width="18.125" style="0" customWidth="1"/>
  </cols>
  <sheetData>
    <row r="2" spans="3:5" ht="12.75">
      <c r="C2" s="135" t="s">
        <v>134</v>
      </c>
      <c r="D2" s="149"/>
      <c r="E2" s="149"/>
    </row>
    <row r="5" ht="12.75">
      <c r="A5" s="123"/>
    </row>
    <row r="7" spans="1:16" s="5" customFormat="1" ht="35.25" customHeight="1">
      <c r="A7" s="142" t="s">
        <v>147</v>
      </c>
      <c r="B7" s="142"/>
      <c r="C7" s="142"/>
      <c r="D7" s="6"/>
      <c r="E7" s="6"/>
      <c r="F7" s="6"/>
      <c r="G7" s="6"/>
      <c r="H7" s="6"/>
      <c r="I7" s="7"/>
      <c r="J7" s="7"/>
      <c r="K7" s="7"/>
      <c r="L7" s="7"/>
      <c r="M7" s="7"/>
      <c r="N7" s="7"/>
      <c r="O7" s="7"/>
      <c r="P7" s="7"/>
    </row>
    <row r="8" spans="1:3" ht="24" customHeight="1">
      <c r="A8" s="142"/>
      <c r="B8" s="142"/>
      <c r="C8" s="142"/>
    </row>
    <row r="9" spans="2:3" ht="25.5" customHeight="1">
      <c r="B9" s="143" t="s">
        <v>135</v>
      </c>
      <c r="C9" s="150"/>
    </row>
    <row r="11" spans="1:3" ht="37.5" customHeight="1">
      <c r="A11" s="124" t="s">
        <v>111</v>
      </c>
      <c r="B11" s="125" t="s">
        <v>136</v>
      </c>
      <c r="C11" s="72" t="s">
        <v>137</v>
      </c>
    </row>
    <row r="12" spans="1:3" ht="25.5" customHeight="1">
      <c r="A12" s="126" t="s">
        <v>138</v>
      </c>
      <c r="B12" s="127" t="s">
        <v>139</v>
      </c>
      <c r="C12" s="128">
        <f>C13</f>
        <v>2192.300000000003</v>
      </c>
    </row>
    <row r="13" spans="1:3" ht="20.25" customHeight="1">
      <c r="A13" s="126" t="s">
        <v>140</v>
      </c>
      <c r="B13" s="127" t="s">
        <v>141</v>
      </c>
      <c r="C13" s="128">
        <f>C14+C15</f>
        <v>2192.300000000003</v>
      </c>
    </row>
    <row r="14" spans="1:3" ht="33" customHeight="1">
      <c r="A14" s="129" t="s">
        <v>142</v>
      </c>
      <c r="B14" s="130" t="s">
        <v>143</v>
      </c>
      <c r="C14" s="131">
        <f>-83530.3+-5598.5+-32.4</f>
        <v>-89161.2</v>
      </c>
    </row>
    <row r="15" spans="1:3" ht="34.5" customHeight="1">
      <c r="A15" s="129" t="s">
        <v>144</v>
      </c>
      <c r="B15" s="130" t="s">
        <v>145</v>
      </c>
      <c r="C15" s="132">
        <f>85722.6+5598.5+32.4</f>
        <v>91353.5</v>
      </c>
    </row>
    <row r="16" spans="1:3" ht="16.5" customHeight="1">
      <c r="A16" s="133"/>
      <c r="B16" s="134" t="s">
        <v>146</v>
      </c>
      <c r="C16" s="28">
        <f>C12</f>
        <v>2192.300000000003</v>
      </c>
    </row>
  </sheetData>
  <mergeCells count="4">
    <mergeCell ref="D2:E2"/>
    <mergeCell ref="A7:C7"/>
    <mergeCell ref="A8:C8"/>
    <mergeCell ref="B9:C9"/>
  </mergeCells>
  <printOptions/>
  <pageMargins left="1.83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&amp;R&amp;P из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user</cp:lastModifiedBy>
  <cp:lastPrinted>2012-11-21T07:12:48Z</cp:lastPrinted>
  <dcterms:created xsi:type="dcterms:W3CDTF">2001-12-26T13:25:46Z</dcterms:created>
  <dcterms:modified xsi:type="dcterms:W3CDTF">2013-02-21T08:35:12Z</dcterms:modified>
  <cp:category/>
  <cp:version/>
  <cp:contentType/>
  <cp:contentStatus/>
</cp:coreProperties>
</file>