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56" windowWidth="16224" windowHeight="6660" activeTab="1"/>
  </bookViews>
  <sheets>
    <sheet name="Вед." sheetId="1" r:id="rId1"/>
    <sheet name="Источн." sheetId="2" r:id="rId2"/>
  </sheets>
  <definedNames>
    <definedName name="_xlnm.Print_Titles" localSheetId="0">'Вед.'!$8:$8</definedName>
  </definedNames>
  <calcPr fullCalcOnLoad="1"/>
</workbook>
</file>

<file path=xl/sharedStrings.xml><?xml version="1.0" encoding="utf-8"?>
<sst xmlns="http://schemas.openxmlformats.org/spreadsheetml/2006/main" count="213" uniqueCount="134">
  <si>
    <t>1-й квартал,  тыс.руб.</t>
  </si>
  <si>
    <t>1-й квартал тыс.руб.</t>
  </si>
  <si>
    <t>3-й квартал тыс.руб.</t>
  </si>
  <si>
    <t>4-й квартал тыс.руб.</t>
  </si>
  <si>
    <t>Код</t>
  </si>
  <si>
    <t>Сумма                          (тыс. руб.)</t>
  </si>
  <si>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</si>
  <si>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</si>
  <si>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</si>
  <si>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</si>
  <si>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</si>
  <si>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</si>
  <si>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</si>
  <si>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</si>
  <si>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</si>
  <si>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</si>
  <si>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</si>
  <si>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911</t>
  </si>
  <si>
    <t>0100</t>
  </si>
  <si>
    <t>1.1.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</si>
  <si>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</si>
  <si>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</si>
  <si>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 представительного органа муниципального образования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</si>
  <si>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</si>
  <si>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</si>
  <si>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</si>
  <si>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Другие общегосударственные вопросы</t>
  </si>
  <si>
    <t>0113</t>
  </si>
  <si>
    <t>3.</t>
  </si>
  <si>
    <t>ЖИЛИЩНО-КОММУНАЛЬНОЕ ХОЗЯЙСТВО</t>
  </si>
  <si>
    <t>0500</t>
  </si>
  <si>
    <t>3.1.</t>
  </si>
  <si>
    <t>Благоустройство</t>
  </si>
  <si>
    <t>0503</t>
  </si>
  <si>
    <t>Благоустройство внутридворовых и 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</si>
  <si>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</si>
  <si>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Озеленение территории муниципального образования</t>
  </si>
  <si>
    <t>4.</t>
  </si>
  <si>
    <t>ОБРАЗОВАНИЕ</t>
  </si>
  <si>
    <t>0700</t>
  </si>
  <si>
    <t>4.1.</t>
  </si>
  <si>
    <t>4.1.1.</t>
  </si>
  <si>
    <t xml:space="preserve">КУЛЬТУРА, КИНЕМАТОГРАФИЯ </t>
  </si>
  <si>
    <t>0800</t>
  </si>
  <si>
    <t>Культура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</si>
  <si>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</si>
  <si>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</si>
  <si>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 и проведение мероприятий по сохранению и развитию местных традиций и обрядов</t>
  </si>
  <si>
    <t>ИТОГО РАСХОДОВ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</si>
  <si>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</si>
  <si>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</si>
  <si>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</si>
  <si>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</si>
  <si>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</si>
  <si>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</si>
  <si>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0705</t>
  </si>
  <si>
    <t>Профессиональная подготовка, переподготовка и повышение квалификации</t>
  </si>
  <si>
    <t>3.1.1.</t>
  </si>
  <si>
    <t>Организация и проведение досуговых мероприятий для жителей муниципального образования</t>
  </si>
  <si>
    <t>II</t>
  </si>
  <si>
    <t>I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</si>
  <si>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</si>
  <si>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</si>
  <si>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</si>
  <si>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Код вида расходов (группа)</t>
  </si>
  <si>
    <t>985</t>
  </si>
  <si>
    <t>МУНИЦИПАЛЬНЫЙ СОВЕТ ВНУТРИГОРОДСКОГО МУНИЦИПАЛЬНОГО ОБРАЗОВАНИЯ САНКТ-ПЕТЕРБУРГА МУНИЦИПАЛЬНЫЙ ОКРУГ ОСТРОВ ДЕКАБРИСТОВ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</si>
  <si>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муниципального образования, муниципальных служащих и работников муниципальных учреждений</t>
  </si>
  <si>
    <t>2.</t>
  </si>
  <si>
    <t>2.1.</t>
  </si>
  <si>
    <t>2.1.1.</t>
  </si>
  <si>
    <t>Закупка товаров, работ и услуг для обеспечения государственных (муниципальных) нужд</t>
  </si>
  <si>
    <t>600 00 00100</t>
  </si>
  <si>
    <t xml:space="preserve">600 00 00101 </t>
  </si>
  <si>
    <t>600 00 00104</t>
  </si>
  <si>
    <t>600 00 00200</t>
  </si>
  <si>
    <t>600 00 00203</t>
  </si>
  <si>
    <t>600 00 00300</t>
  </si>
  <si>
    <t>600 00 00303</t>
  </si>
  <si>
    <t>600 00 00400</t>
  </si>
  <si>
    <t>600 00 00401</t>
  </si>
  <si>
    <t>002 00 00400</t>
  </si>
  <si>
    <t>428 00 00100</t>
  </si>
  <si>
    <t>441 00 00100</t>
  </si>
  <si>
    <t>442 00 00200</t>
  </si>
  <si>
    <t>443 00 00300</t>
  </si>
  <si>
    <t>Расходы на содержание и обеспечение деятельности муниципального казенного учреждения</t>
  </si>
  <si>
    <t>092 00 00400</t>
  </si>
  <si>
    <t>002 00 00601</t>
  </si>
  <si>
    <t>1.1.1.</t>
  </si>
  <si>
    <t>2.1.2.</t>
  </si>
  <si>
    <t>2.1.3.</t>
  </si>
  <si>
    <t>2.1.4.</t>
  </si>
  <si>
    <t>4.1.2.</t>
  </si>
  <si>
    <t>4.1.3.</t>
  </si>
  <si>
    <t>Уборка территорий муниципального образования</t>
  </si>
  <si>
    <t>Обустройство и содержание спортивных площадок</t>
  </si>
  <si>
    <t>600 00 00402</t>
  </si>
  <si>
    <t>Наименование</t>
  </si>
  <si>
    <t>000 01 00 0000 00 0000 000</t>
  </si>
  <si>
    <t>ИСТОЧНИКИ ВНУТРЕННЕГО ФИНАНСИРОВАНИЯ ДЕФИЦИТОВ БЮДЖЕТОВ</t>
  </si>
  <si>
    <t>000 01 05 0000 00 0000 000</t>
  </si>
  <si>
    <t>Изменение остатков средств на счетах по учету средств бюджетов</t>
  </si>
  <si>
    <t>911 01 05 0201 03 0000 510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</si>
  <si>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</si>
  <si>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911 01 05 02 01 03 0000 610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</si>
  <si>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</si>
  <si>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Итого источников финансирования дефицита бюджетов</t>
  </si>
  <si>
    <t>ИСТОЧНИКИ ФИНАНСИРОВАНИЯ ДЕФИЦИТА МЕСТНОГО БЮДЖЕТА ВНУТРИГОРОДСКОГО МУНИЦИПАЛЬНОГО ОБРАЗОВАНИЯ САНКТ-ПЕТЕРБУРГА МУНИЦИПАЛЬНЫЙ ОКРУГ ОСТРОВ ДЕКАБРИСТОВ НА 2017 ГОД</t>
  </si>
  <si>
    <t>Приложение 1</t>
  </si>
  <si>
    <t>Приложение 3</t>
  </si>
  <si>
    <t>+37,3</t>
  </si>
  <si>
    <t>+589,0</t>
  </si>
  <si>
    <t>+250,0</t>
  </si>
  <si>
    <t>Сумма  изменения (+, -)  тыс.руб.</t>
  </si>
  <si>
    <t>+222,5</t>
  </si>
  <si>
    <t>+811,5</t>
  </si>
  <si>
    <t>+795,6</t>
  </si>
  <si>
    <t>+11338,8</t>
  </si>
  <si>
    <t>ИЗМЕНЕНИЯ, ВНОСИМЫЕ В ПРИЛОЖЕНИЕ 2 К РЕШЕНИЮ МС МО ОСТРОВ ДЕКАБРИСТОВ ОТ 12.12.2016Г. № 42/2016 "ОБ УТВЕРЖДЕНИИ МЕСТНОГО БЮДЖЕТА ВНУТРИГОРОДСКОГО МУНИЦИПАЛЬНОГО ОБРАЗОВАНИЯ САНКТ-ПЕТЕРБУРГА МУНИЦИПАЛЬНЫЙ ОКРУГ ОСТРОВ ДЕКАБРИСТОВ НА 2017 ГОД" ВЕДОМСТВЕННАЯ СТРУКТУРА РАСХОДОВ МЕСТНОГО БЮДЖЕТА ВНУТРИГОРОДСКОГО МУНИЦИПАЛЬНОГО ОБРАЗОВАНИЯ САНКТ-ПЕТЕРБУРГА МУНИЦИПАЛЬНЫЙ ОКРУГ ОСТРОВ ДЕКАБРИСТОВ НА 2017 ГОД."</t>
  </si>
  <si>
    <t>-61,7</t>
  </si>
  <si>
    <t>+19,5</t>
  </si>
  <si>
    <t>+12443,5</t>
  </si>
  <si>
    <t>+100,0</t>
  </si>
  <si>
    <t>+12543,5</t>
  </si>
  <si>
    <t>+95,0</t>
  </si>
  <si>
    <t>+1122,7</t>
  </si>
  <si>
    <t>+479,0</t>
  </si>
  <si>
    <t>+1601,7</t>
  </si>
  <si>
    <t>+10640,2</t>
  </si>
  <si>
    <t>+11588,8</t>
  </si>
  <si>
    <t>1.2.</t>
  </si>
  <si>
    <t>1.2.1.</t>
  </si>
  <si>
    <t>к  Решению МС МО Остров Декабристов от  27.03.2017   № 07/2017   "О внесении изменений в Решение МС МО Остров Декабристов от 12 декабря 2016 г. №42/2016 "Об утверждении местного бюджета внутригородского муниципального образования Санкт-Петербурга муниципальный округ Остров Декабристов на 2017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</si>
</sst>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sz val="8"/>
      <color indexed="12"/>
      <name val="Arial"/>
      <family val="2"/>
    </font>
    <font>
      <sz val="8"/>
      <color indexed="12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16" fontId="1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 readingOrder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1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172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72" fontId="10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11" fillId="0" borderId="0" xfId="0" applyNumberFormat="1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zoomScale="110" zoomScaleNormal="110" zoomScalePageLayoutView="0" workbookViewId="0" topLeftCell="A1">
      <selection activeCell="A4" sqref="A4:G4"/>
    </sheetView>
  </sheetViews>
  <sheetFormatPr defaultColWidth="9.00390625" defaultRowHeight="12.75"/>
  <cols>
    <col min="1" max="1" width="5.00390625" style="15" customWidth="1"/>
    <col min="2" max="2" width="69.00390625" style="15" customWidth="1"/>
    <col min="3" max="3" width="6.875" style="15" customWidth="1"/>
    <col min="4" max="4" width="7.875" style="15" customWidth="1"/>
    <col min="5" max="5" width="11.75390625" style="15" customWidth="1"/>
    <col min="6" max="6" width="7.125" style="15" customWidth="1"/>
    <col min="7" max="7" width="9.625" style="15" customWidth="1"/>
    <col min="8" max="11" width="6.50390625" style="15" hidden="1" customWidth="1"/>
    <col min="12" max="12" width="6.875" style="0" hidden="1" customWidth="1"/>
    <col min="13" max="14" width="0.12890625" style="0" hidden="1" customWidth="1"/>
    <col min="15" max="15" width="6.625" style="0" hidden="1" customWidth="1"/>
  </cols>
  <sheetData>
    <row r="1" spans="1:11" s="9" customFormat="1" ht="9.75">
      <c r="A1" s="80" t="s">
        <v>109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9" customFormat="1" ht="1.5" customHeight="1">
      <c r="A2" s="1"/>
      <c r="B2" s="1"/>
      <c r="C2" s="1"/>
      <c r="D2" s="10"/>
      <c r="E2" s="10"/>
      <c r="F2" s="10"/>
      <c r="G2" s="1"/>
      <c r="H2" s="1"/>
      <c r="I2" s="1"/>
      <c r="J2" s="1"/>
      <c r="K2" s="1"/>
    </row>
    <row r="3" spans="1:11" s="9" customFormat="1" ht="15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6" s="6" customFormat="1" ht="35.25" customHeight="1">
      <c r="A4" s="83" t="s">
        <v>133</v>
      </c>
      <c r="B4" s="84"/>
      <c r="C4" s="84"/>
      <c r="D4" s="84"/>
      <c r="E4" s="84"/>
      <c r="F4" s="84"/>
      <c r="G4" s="84"/>
      <c r="H4" s="7"/>
      <c r="I4" s="8"/>
      <c r="J4" s="8"/>
      <c r="K4" s="8"/>
      <c r="L4" s="8"/>
      <c r="M4" s="8"/>
      <c r="N4" s="8"/>
      <c r="O4" s="8"/>
      <c r="P4" s="8"/>
    </row>
    <row r="5" spans="1:11" s="9" customFormat="1" ht="11.25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6" s="9" customFormat="1" ht="49.5" customHeight="1">
      <c r="A6" s="85" t="s">
        <v>119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71"/>
      <c r="M6" s="71"/>
      <c r="N6" s="71"/>
      <c r="O6" s="71"/>
      <c r="P6" s="71"/>
    </row>
    <row r="7" spans="1:11" ht="12.75">
      <c r="A7" s="14"/>
      <c r="D7" s="16"/>
      <c r="E7" s="16"/>
      <c r="F7" s="16"/>
      <c r="G7" s="1"/>
      <c r="H7" s="1"/>
      <c r="I7" s="1"/>
      <c r="J7" s="1"/>
      <c r="K7" s="1"/>
    </row>
    <row r="8" spans="1:15" ht="61.5" customHeight="1">
      <c r="A8" s="17" t="s">
        <v>6</v>
      </c>
      <c r="B8" s="17" t="s">
        <v>7</v>
      </c>
      <c r="C8" s="17" t="s">
        <v>8</v>
      </c>
      <c r="D8" s="18" t="s">
        <v>9</v>
      </c>
      <c r="E8" s="18" t="s">
        <v>10</v>
      </c>
      <c r="F8" s="18" t="s">
        <v>64</v>
      </c>
      <c r="G8" s="76" t="s">
        <v>114</v>
      </c>
      <c r="H8" s="19" t="s">
        <v>0</v>
      </c>
      <c r="I8" s="19" t="s">
        <v>11</v>
      </c>
      <c r="J8" s="19" t="s">
        <v>12</v>
      </c>
      <c r="K8" s="19" t="s">
        <v>13</v>
      </c>
      <c r="L8" s="20" t="s">
        <v>1</v>
      </c>
      <c r="M8" s="20" t="s">
        <v>14</v>
      </c>
      <c r="N8" s="20" t="s">
        <v>2</v>
      </c>
      <c r="O8" s="20" t="s">
        <v>3</v>
      </c>
    </row>
    <row r="9" spans="1:15" ht="38.25" customHeight="1">
      <c r="A9" s="17" t="s">
        <v>60</v>
      </c>
      <c r="B9" s="40" t="s">
        <v>49</v>
      </c>
      <c r="C9" s="45">
        <v>911</v>
      </c>
      <c r="D9" s="46"/>
      <c r="E9" s="46"/>
      <c r="F9" s="46"/>
      <c r="G9" s="78" t="s">
        <v>118</v>
      </c>
      <c r="H9" s="19"/>
      <c r="I9" s="19"/>
      <c r="J9" s="19"/>
      <c r="K9" s="19"/>
      <c r="L9" s="20"/>
      <c r="M9" s="20"/>
      <c r="N9" s="20"/>
      <c r="O9" s="20"/>
    </row>
    <row r="10" spans="1:15" ht="16.5" customHeight="1">
      <c r="A10" s="21" t="s">
        <v>15</v>
      </c>
      <c r="B10" s="41" t="s">
        <v>16</v>
      </c>
      <c r="C10" s="47" t="s">
        <v>17</v>
      </c>
      <c r="D10" s="48" t="s">
        <v>18</v>
      </c>
      <c r="E10" s="48"/>
      <c r="F10" s="48"/>
      <c r="G10" s="75" t="s">
        <v>117</v>
      </c>
      <c r="H10" s="3">
        <f>SUM(H11:H15)</f>
        <v>261.59999999999997</v>
      </c>
      <c r="I10" s="3">
        <f>SUM(I11:I15)</f>
        <v>46.89999999999998</v>
      </c>
      <c r="J10" s="3">
        <f>SUM(J11:J15)</f>
        <v>91.39999999999998</v>
      </c>
      <c r="K10" s="3">
        <f>SUM(K11:K15)</f>
        <v>91.39999999999998</v>
      </c>
      <c r="L10" s="22" t="e">
        <f>#REF!+#REF!</f>
        <v>#REF!</v>
      </c>
      <c r="M10" s="22" t="e">
        <f>#REF!+#REF!</f>
        <v>#REF!</v>
      </c>
      <c r="N10" s="22" t="e">
        <f>#REF!+#REF!</f>
        <v>#REF!</v>
      </c>
      <c r="O10" s="22" t="e">
        <f>#REF!+#REF!</f>
        <v>#REF!</v>
      </c>
    </row>
    <row r="11" spans="1:18" ht="36" customHeight="1">
      <c r="A11" s="21" t="s">
        <v>19</v>
      </c>
      <c r="B11" s="2" t="s">
        <v>23</v>
      </c>
      <c r="C11" s="50">
        <v>911</v>
      </c>
      <c r="D11" s="48" t="s">
        <v>24</v>
      </c>
      <c r="E11" s="51"/>
      <c r="F11" s="51"/>
      <c r="G11" s="72" t="str">
        <f>G12</f>
        <v>+811,5</v>
      </c>
      <c r="H11" s="28">
        <v>65.7</v>
      </c>
      <c r="I11" s="28">
        <v>0</v>
      </c>
      <c r="J11" s="28">
        <v>0</v>
      </c>
      <c r="K11" s="28">
        <v>0</v>
      </c>
      <c r="L11" s="22" t="e">
        <f>#REF!+#REF!+#REF!+#REF!</f>
        <v>#REF!</v>
      </c>
      <c r="M11" s="22" t="e">
        <f>#REF!+#REF!+#REF!+#REF!</f>
        <v>#REF!</v>
      </c>
      <c r="N11" s="22" t="e">
        <f>#REF!+#REF!+#REF!+#REF!</f>
        <v>#REF!</v>
      </c>
      <c r="O11" s="30" t="e">
        <f>#REF!+#REF!+#REF!+#REF!</f>
        <v>#REF!</v>
      </c>
      <c r="P11" s="27"/>
      <c r="Q11" s="27"/>
      <c r="R11" s="27"/>
    </row>
    <row r="12" spans="1:15" ht="21.75" customHeight="1">
      <c r="A12" s="25" t="s">
        <v>89</v>
      </c>
      <c r="B12" s="41" t="s">
        <v>25</v>
      </c>
      <c r="C12" s="50">
        <v>911</v>
      </c>
      <c r="D12" s="44" t="s">
        <v>24</v>
      </c>
      <c r="E12" s="44" t="s">
        <v>88</v>
      </c>
      <c r="F12" s="53"/>
      <c r="G12" s="74" t="s">
        <v>116</v>
      </c>
      <c r="H12" s="24"/>
      <c r="I12" s="24"/>
      <c r="J12" s="24"/>
      <c r="K12" s="24"/>
      <c r="L12" s="26"/>
      <c r="M12" s="26"/>
      <c r="N12" s="26"/>
      <c r="O12" s="26"/>
    </row>
    <row r="13" spans="1:15" ht="35.25" customHeight="1">
      <c r="A13" s="25"/>
      <c r="B13" s="41" t="s">
        <v>61</v>
      </c>
      <c r="C13" s="50">
        <v>911</v>
      </c>
      <c r="D13" s="44" t="s">
        <v>24</v>
      </c>
      <c r="E13" s="44" t="s">
        <v>88</v>
      </c>
      <c r="F13" s="77" t="s">
        <v>62</v>
      </c>
      <c r="G13" s="74" t="s">
        <v>112</v>
      </c>
      <c r="H13" s="24"/>
      <c r="I13" s="24"/>
      <c r="J13" s="24"/>
      <c r="K13" s="24"/>
      <c r="L13" s="26"/>
      <c r="M13" s="26"/>
      <c r="N13" s="26"/>
      <c r="O13" s="26"/>
    </row>
    <row r="14" spans="1:15" ht="18" customHeight="1">
      <c r="A14" s="25"/>
      <c r="B14" s="41" t="s">
        <v>71</v>
      </c>
      <c r="C14" s="50">
        <v>911</v>
      </c>
      <c r="D14" s="44" t="s">
        <v>24</v>
      </c>
      <c r="E14" s="44" t="s">
        <v>88</v>
      </c>
      <c r="F14" s="44" t="s">
        <v>63</v>
      </c>
      <c r="G14" s="74" t="s">
        <v>115</v>
      </c>
      <c r="H14" s="28"/>
      <c r="I14" s="28"/>
      <c r="J14" s="28"/>
      <c r="K14" s="28"/>
      <c r="L14" s="29"/>
      <c r="M14" s="29"/>
      <c r="N14" s="29"/>
      <c r="O14" s="29"/>
    </row>
    <row r="15" spans="1:15" ht="16.5" customHeight="1">
      <c r="A15" s="21" t="s">
        <v>131</v>
      </c>
      <c r="B15" s="2" t="s">
        <v>26</v>
      </c>
      <c r="C15" s="50">
        <v>911</v>
      </c>
      <c r="D15" s="55" t="s">
        <v>27</v>
      </c>
      <c r="E15" s="53"/>
      <c r="F15" s="53"/>
      <c r="G15" s="52">
        <f>G16</f>
        <v>-15.9</v>
      </c>
      <c r="H15" s="32">
        <f>259.5+21.4-12-73</f>
        <v>195.89999999999998</v>
      </c>
      <c r="I15" s="32">
        <f>339.5+21.4-15-111-55-73-60</f>
        <v>46.89999999999998</v>
      </c>
      <c r="J15" s="32">
        <f>589.5+21.4-30-350-6.5-73-60</f>
        <v>91.39999999999998</v>
      </c>
      <c r="K15" s="32">
        <f>424.5+21.4-115-6.5-100-73-60</f>
        <v>91.39999999999998</v>
      </c>
      <c r="L15" s="23" t="e">
        <f>#REF!+#REF!+#REF!</f>
        <v>#REF!</v>
      </c>
      <c r="M15" s="23" t="e">
        <f>#REF!+#REF!+#REF!</f>
        <v>#REF!</v>
      </c>
      <c r="N15" s="23" t="e">
        <f>#REF!+#REF!+#REF!</f>
        <v>#REF!</v>
      </c>
      <c r="O15" s="23" t="e">
        <f>#REF!+#REF!+#REF!</f>
        <v>#REF!</v>
      </c>
    </row>
    <row r="16" spans="1:15" ht="15" customHeight="1">
      <c r="A16" s="25" t="s">
        <v>132</v>
      </c>
      <c r="B16" s="41" t="s">
        <v>86</v>
      </c>
      <c r="C16" s="50">
        <v>911</v>
      </c>
      <c r="D16" s="51" t="s">
        <v>27</v>
      </c>
      <c r="E16" s="44" t="s">
        <v>87</v>
      </c>
      <c r="F16" s="51"/>
      <c r="G16" s="54">
        <f>G17</f>
        <v>-15.9</v>
      </c>
      <c r="H16" s="33"/>
      <c r="I16" s="33"/>
      <c r="J16" s="33"/>
      <c r="K16" s="33"/>
      <c r="L16" s="29"/>
      <c r="M16" s="29"/>
      <c r="N16" s="29"/>
      <c r="O16" s="29"/>
    </row>
    <row r="17" spans="1:15" ht="14.25" customHeight="1">
      <c r="A17" s="25"/>
      <c r="B17" s="41" t="s">
        <v>71</v>
      </c>
      <c r="C17" s="50">
        <v>911</v>
      </c>
      <c r="D17" s="51" t="s">
        <v>27</v>
      </c>
      <c r="E17" s="44" t="s">
        <v>87</v>
      </c>
      <c r="F17" s="51" t="s">
        <v>63</v>
      </c>
      <c r="G17" s="54">
        <v>-15.9</v>
      </c>
      <c r="H17" s="33"/>
      <c r="I17" s="33"/>
      <c r="J17" s="33"/>
      <c r="K17" s="33"/>
      <c r="L17" s="29"/>
      <c r="M17" s="29"/>
      <c r="N17" s="29"/>
      <c r="O17" s="29"/>
    </row>
    <row r="18" spans="1:15" ht="15" customHeight="1">
      <c r="A18" s="21" t="s">
        <v>68</v>
      </c>
      <c r="B18" s="41" t="s">
        <v>29</v>
      </c>
      <c r="C18" s="50">
        <v>911</v>
      </c>
      <c r="D18" s="48" t="s">
        <v>30</v>
      </c>
      <c r="E18" s="48"/>
      <c r="F18" s="48"/>
      <c r="G18" s="72" t="str">
        <f>G19</f>
        <v>+10640,2</v>
      </c>
      <c r="H18" s="3">
        <f>SUM(H19:H22)</f>
        <v>0</v>
      </c>
      <c r="I18" s="3">
        <f>SUM(I19:I22)</f>
        <v>4532.02</v>
      </c>
      <c r="J18" s="3">
        <f>SUM(J19:J22)</f>
        <v>4435</v>
      </c>
      <c r="K18" s="3">
        <f>SUM(K19:K22)</f>
        <v>1285</v>
      </c>
      <c r="L18" s="22" t="e">
        <f>#REF!+L19+#REF!</f>
        <v>#REF!</v>
      </c>
      <c r="M18" s="22" t="e">
        <f>#REF!+M19+#REF!</f>
        <v>#REF!</v>
      </c>
      <c r="N18" s="22" t="e">
        <f>#REF!+N19+#REF!</f>
        <v>#REF!</v>
      </c>
      <c r="O18" s="22" t="e">
        <f>#REF!+O19+#REF!</f>
        <v>#REF!</v>
      </c>
    </row>
    <row r="19" spans="1:15" ht="16.5" customHeight="1">
      <c r="A19" s="21" t="s">
        <v>69</v>
      </c>
      <c r="B19" s="2" t="s">
        <v>32</v>
      </c>
      <c r="C19" s="50">
        <v>911</v>
      </c>
      <c r="D19" s="55" t="s">
        <v>33</v>
      </c>
      <c r="E19" s="53"/>
      <c r="F19" s="53"/>
      <c r="G19" s="79" t="s">
        <v>129</v>
      </c>
      <c r="H19" s="24">
        <f>10-10</f>
        <v>0</v>
      </c>
      <c r="I19" s="24">
        <f>3260+250+15+85+30+100+336.67+355.35+100</f>
        <v>4532.02</v>
      </c>
      <c r="J19" s="24">
        <f>1705+30+10+350+60+30+1200+250+800</f>
        <v>4435</v>
      </c>
      <c r="K19" s="24">
        <f>60+85+1140</f>
        <v>1285</v>
      </c>
      <c r="L19" s="23" t="e">
        <f>SUM(L21,#REF!,#REF!,#REF!,L25,L28,L29,#REF!,#REF!,#REF!,#REF!,#REF!)</f>
        <v>#REF!</v>
      </c>
      <c r="M19" s="23" t="e">
        <f>SUM(M21,#REF!,#REF!,#REF!,M25,M28,M29,#REF!,#REF!,#REF!,#REF!,#REF!)</f>
        <v>#REF!</v>
      </c>
      <c r="N19" s="23" t="e">
        <f>SUM(N21,#REF!,#REF!,#REF!,N25,N28,N29,#REF!,#REF!,#REF!,#REF!,#REF!)</f>
        <v>#REF!</v>
      </c>
      <c r="O19" s="23" t="e">
        <f>SUM(O21,#REF!,#REF!,#REF!,O25,O28,O29,#REF!,#REF!,#REF!,#REF!,#REF!)</f>
        <v>#REF!</v>
      </c>
    </row>
    <row r="20" spans="1:15" ht="15.75" customHeight="1">
      <c r="A20" s="25" t="s">
        <v>70</v>
      </c>
      <c r="B20" s="41" t="s">
        <v>34</v>
      </c>
      <c r="C20" s="50">
        <v>911</v>
      </c>
      <c r="D20" s="44" t="s">
        <v>33</v>
      </c>
      <c r="E20" s="44" t="s">
        <v>72</v>
      </c>
      <c r="F20" s="53"/>
      <c r="G20" s="74" t="s">
        <v>124</v>
      </c>
      <c r="H20" s="24"/>
      <c r="I20" s="24"/>
      <c r="J20" s="24"/>
      <c r="K20" s="24"/>
      <c r="L20" s="23"/>
      <c r="M20" s="23"/>
      <c r="N20" s="23"/>
      <c r="O20" s="23"/>
    </row>
    <row r="21" spans="1:15" ht="21">
      <c r="A21" s="25"/>
      <c r="B21" s="41" t="s">
        <v>35</v>
      </c>
      <c r="C21" s="50">
        <v>911</v>
      </c>
      <c r="D21" s="44" t="s">
        <v>33</v>
      </c>
      <c r="E21" s="44" t="s">
        <v>73</v>
      </c>
      <c r="F21" s="53"/>
      <c r="G21" s="73" t="str">
        <f>G22</f>
        <v>+12443,5</v>
      </c>
      <c r="H21" s="24"/>
      <c r="I21" s="24"/>
      <c r="J21" s="24"/>
      <c r="K21" s="24"/>
      <c r="L21" s="26" t="e">
        <f>L22</f>
        <v>#REF!</v>
      </c>
      <c r="M21" s="26" t="e">
        <f>M22</f>
        <v>#REF!</v>
      </c>
      <c r="N21" s="26" t="e">
        <f>N22</f>
        <v>#REF!</v>
      </c>
      <c r="O21" s="26" t="e">
        <f>O22</f>
        <v>#REF!</v>
      </c>
    </row>
    <row r="22" spans="1:15" ht="12.75">
      <c r="A22" s="25"/>
      <c r="B22" s="41" t="s">
        <v>71</v>
      </c>
      <c r="C22" s="50">
        <v>911</v>
      </c>
      <c r="D22" s="44" t="s">
        <v>33</v>
      </c>
      <c r="E22" s="44" t="s">
        <v>73</v>
      </c>
      <c r="F22" s="44" t="s">
        <v>63</v>
      </c>
      <c r="G22" s="74" t="s">
        <v>122</v>
      </c>
      <c r="H22" s="28"/>
      <c r="I22" s="28"/>
      <c r="J22" s="28"/>
      <c r="K22" s="28"/>
      <c r="L22" s="29" t="e">
        <f>#REF!</f>
        <v>#REF!</v>
      </c>
      <c r="M22" s="29" t="e">
        <f>#REF!</f>
        <v>#REF!</v>
      </c>
      <c r="N22" s="29" t="e">
        <f>#REF!</f>
        <v>#REF!</v>
      </c>
      <c r="O22" s="29" t="e">
        <f>#REF!</f>
        <v>#REF!</v>
      </c>
    </row>
    <row r="23" spans="1:15" ht="21">
      <c r="A23" s="25"/>
      <c r="B23" s="43" t="s">
        <v>50</v>
      </c>
      <c r="C23" s="50">
        <v>911</v>
      </c>
      <c r="D23" s="51" t="s">
        <v>33</v>
      </c>
      <c r="E23" s="44" t="s">
        <v>74</v>
      </c>
      <c r="F23" s="51"/>
      <c r="G23" s="73" t="str">
        <f>G24</f>
        <v>+100,0</v>
      </c>
      <c r="H23" s="28"/>
      <c r="I23" s="28"/>
      <c r="J23" s="28"/>
      <c r="K23" s="28"/>
      <c r="L23" s="29"/>
      <c r="M23" s="29"/>
      <c r="N23" s="29"/>
      <c r="O23" s="29"/>
    </row>
    <row r="24" spans="1:15" ht="12.75">
      <c r="A24" s="25"/>
      <c r="B24" s="41" t="s">
        <v>71</v>
      </c>
      <c r="C24" s="50">
        <v>911</v>
      </c>
      <c r="D24" s="51" t="s">
        <v>33</v>
      </c>
      <c r="E24" s="44" t="s">
        <v>74</v>
      </c>
      <c r="F24" s="51" t="s">
        <v>63</v>
      </c>
      <c r="G24" s="74" t="s">
        <v>123</v>
      </c>
      <c r="H24" s="28"/>
      <c r="I24" s="28"/>
      <c r="J24" s="28"/>
      <c r="K24" s="28"/>
      <c r="L24" s="29"/>
      <c r="M24" s="29"/>
      <c r="N24" s="29"/>
      <c r="O24" s="29"/>
    </row>
    <row r="25" spans="1:15" ht="21">
      <c r="A25" s="25" t="s">
        <v>90</v>
      </c>
      <c r="B25" s="41" t="s">
        <v>51</v>
      </c>
      <c r="C25" s="50">
        <v>911</v>
      </c>
      <c r="D25" s="44" t="s">
        <v>33</v>
      </c>
      <c r="E25" s="44" t="s">
        <v>75</v>
      </c>
      <c r="F25" s="53"/>
      <c r="G25" s="54">
        <f>G26</f>
        <v>-3600</v>
      </c>
      <c r="H25" s="24"/>
      <c r="I25" s="24"/>
      <c r="J25" s="24"/>
      <c r="K25" s="24"/>
      <c r="L25" s="26" t="e">
        <f>#REF!</f>
        <v>#REF!</v>
      </c>
      <c r="M25" s="26" t="e">
        <f>#REF!</f>
        <v>#REF!</v>
      </c>
      <c r="N25" s="26" t="e">
        <f>#REF!</f>
        <v>#REF!</v>
      </c>
      <c r="O25" s="26" t="e">
        <f>#REF!</f>
        <v>#REF!</v>
      </c>
    </row>
    <row r="26" spans="1:15" ht="12.75">
      <c r="A26" s="25"/>
      <c r="B26" s="41" t="s">
        <v>95</v>
      </c>
      <c r="C26" s="50">
        <v>911</v>
      </c>
      <c r="D26" s="44" t="s">
        <v>33</v>
      </c>
      <c r="E26" s="44" t="s">
        <v>76</v>
      </c>
      <c r="F26" s="53"/>
      <c r="G26" s="54">
        <f>G27</f>
        <v>-3600</v>
      </c>
      <c r="H26" s="28"/>
      <c r="I26" s="28"/>
      <c r="J26" s="28"/>
      <c r="K26" s="28"/>
      <c r="L26" s="29"/>
      <c r="M26" s="29"/>
      <c r="N26" s="29"/>
      <c r="O26" s="29"/>
    </row>
    <row r="27" spans="1:15" ht="12.75">
      <c r="A27" s="25"/>
      <c r="B27" s="41" t="s">
        <v>71</v>
      </c>
      <c r="C27" s="50">
        <v>911</v>
      </c>
      <c r="D27" s="51" t="s">
        <v>33</v>
      </c>
      <c r="E27" s="44" t="s">
        <v>76</v>
      </c>
      <c r="F27" s="51" t="s">
        <v>63</v>
      </c>
      <c r="G27" s="54">
        <v>-3600</v>
      </c>
      <c r="H27" s="28"/>
      <c r="I27" s="28"/>
      <c r="J27" s="28"/>
      <c r="K27" s="28"/>
      <c r="L27" s="29"/>
      <c r="M27" s="29"/>
      <c r="N27" s="29"/>
      <c r="O27" s="29"/>
    </row>
    <row r="28" spans="1:15" ht="12.75">
      <c r="A28" s="25" t="s">
        <v>91</v>
      </c>
      <c r="B28" s="41" t="s">
        <v>36</v>
      </c>
      <c r="C28" s="50">
        <v>911</v>
      </c>
      <c r="D28" s="44" t="s">
        <v>33</v>
      </c>
      <c r="E28" s="44" t="s">
        <v>77</v>
      </c>
      <c r="F28" s="53"/>
      <c r="G28" s="73" t="str">
        <f>G29</f>
        <v>+95,0</v>
      </c>
      <c r="H28" s="24"/>
      <c r="I28" s="24"/>
      <c r="J28" s="24"/>
      <c r="K28" s="24"/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</row>
    <row r="29" spans="1:15" ht="21">
      <c r="A29" s="25"/>
      <c r="B29" s="41" t="s">
        <v>52</v>
      </c>
      <c r="C29" s="50">
        <v>911</v>
      </c>
      <c r="D29" s="44" t="s">
        <v>33</v>
      </c>
      <c r="E29" s="44" t="s">
        <v>78</v>
      </c>
      <c r="F29" s="53"/>
      <c r="G29" s="73" t="str">
        <f>G30</f>
        <v>+95,0</v>
      </c>
      <c r="H29" s="24"/>
      <c r="I29" s="24"/>
      <c r="J29" s="24"/>
      <c r="K29" s="24"/>
      <c r="L29" s="26" t="e">
        <f>L30</f>
        <v>#REF!</v>
      </c>
      <c r="M29" s="26" t="e">
        <f>M30</f>
        <v>#REF!</v>
      </c>
      <c r="N29" s="26" t="e">
        <f>N30</f>
        <v>#REF!</v>
      </c>
      <c r="O29" s="26" t="e">
        <f>O30</f>
        <v>#REF!</v>
      </c>
    </row>
    <row r="30" spans="1:15" ht="12.75">
      <c r="A30" s="25"/>
      <c r="B30" s="41" t="s">
        <v>71</v>
      </c>
      <c r="C30" s="50">
        <v>911</v>
      </c>
      <c r="D30" s="51" t="s">
        <v>33</v>
      </c>
      <c r="E30" s="44" t="s">
        <v>78</v>
      </c>
      <c r="F30" s="51" t="s">
        <v>63</v>
      </c>
      <c r="G30" s="74" t="s">
        <v>125</v>
      </c>
      <c r="H30" s="28"/>
      <c r="I30" s="28"/>
      <c r="J30" s="28"/>
      <c r="K30" s="28"/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</row>
    <row r="31" spans="1:15" ht="12.75">
      <c r="A31" s="25" t="s">
        <v>92</v>
      </c>
      <c r="B31" s="41" t="s">
        <v>53</v>
      </c>
      <c r="C31" s="50">
        <v>911</v>
      </c>
      <c r="D31" s="51" t="s">
        <v>33</v>
      </c>
      <c r="E31" s="44" t="s">
        <v>79</v>
      </c>
      <c r="F31" s="51"/>
      <c r="G31" s="74" t="s">
        <v>128</v>
      </c>
      <c r="H31" s="28"/>
      <c r="I31" s="28"/>
      <c r="J31" s="28"/>
      <c r="K31" s="28"/>
      <c r="L31" s="29"/>
      <c r="M31" s="29"/>
      <c r="N31" s="29"/>
      <c r="O31" s="29"/>
    </row>
    <row r="32" spans="1:15" ht="12.75">
      <c r="A32" s="25"/>
      <c r="B32" s="41" t="s">
        <v>54</v>
      </c>
      <c r="C32" s="50">
        <v>911</v>
      </c>
      <c r="D32" s="51" t="s">
        <v>33</v>
      </c>
      <c r="E32" s="44" t="s">
        <v>80</v>
      </c>
      <c r="F32" s="51"/>
      <c r="G32" s="73" t="str">
        <f>G33</f>
        <v>+1122,7</v>
      </c>
      <c r="H32" s="28"/>
      <c r="I32" s="28"/>
      <c r="J32" s="28"/>
      <c r="K32" s="28"/>
      <c r="L32" s="29"/>
      <c r="M32" s="29"/>
      <c r="N32" s="29"/>
      <c r="O32" s="29"/>
    </row>
    <row r="33" spans="1:15" ht="12.75">
      <c r="A33" s="25"/>
      <c r="B33" s="41" t="s">
        <v>71</v>
      </c>
      <c r="C33" s="50">
        <v>911</v>
      </c>
      <c r="D33" s="51" t="s">
        <v>33</v>
      </c>
      <c r="E33" s="44" t="s">
        <v>80</v>
      </c>
      <c r="F33" s="51" t="s">
        <v>63</v>
      </c>
      <c r="G33" s="74" t="s">
        <v>126</v>
      </c>
      <c r="H33" s="28"/>
      <c r="I33" s="28"/>
      <c r="J33" s="28"/>
      <c r="K33" s="28"/>
      <c r="L33" s="29"/>
      <c r="M33" s="29"/>
      <c r="N33" s="29"/>
      <c r="O33" s="29"/>
    </row>
    <row r="34" spans="1:15" ht="12.75">
      <c r="A34" s="25"/>
      <c r="B34" s="41" t="s">
        <v>96</v>
      </c>
      <c r="C34" s="50">
        <v>911</v>
      </c>
      <c r="D34" s="51" t="s">
        <v>33</v>
      </c>
      <c r="E34" s="44" t="s">
        <v>97</v>
      </c>
      <c r="F34" s="51"/>
      <c r="G34" s="73" t="str">
        <f>G35</f>
        <v>+479,0</v>
      </c>
      <c r="H34" s="28"/>
      <c r="I34" s="28"/>
      <c r="J34" s="28"/>
      <c r="K34" s="28"/>
      <c r="L34" s="29"/>
      <c r="M34" s="29"/>
      <c r="N34" s="29"/>
      <c r="O34" s="29"/>
    </row>
    <row r="35" spans="1:15" ht="12.75">
      <c r="A35" s="25"/>
      <c r="B35" s="41" t="s">
        <v>71</v>
      </c>
      <c r="C35" s="50">
        <v>911</v>
      </c>
      <c r="D35" s="51" t="s">
        <v>33</v>
      </c>
      <c r="E35" s="44" t="s">
        <v>97</v>
      </c>
      <c r="F35" s="51" t="s">
        <v>63</v>
      </c>
      <c r="G35" s="74" t="s">
        <v>127</v>
      </c>
      <c r="H35" s="28"/>
      <c r="I35" s="28"/>
      <c r="J35" s="28"/>
      <c r="K35" s="28"/>
      <c r="L35" s="29"/>
      <c r="M35" s="29"/>
      <c r="N35" s="29"/>
      <c r="O35" s="29"/>
    </row>
    <row r="36" spans="1:15" ht="16.5" customHeight="1">
      <c r="A36" s="34" t="s">
        <v>28</v>
      </c>
      <c r="B36" s="41" t="s">
        <v>38</v>
      </c>
      <c r="C36" s="50">
        <v>911</v>
      </c>
      <c r="D36" s="48" t="s">
        <v>39</v>
      </c>
      <c r="E36" s="48"/>
      <c r="F36" s="48"/>
      <c r="G36" s="72" t="str">
        <f>G37</f>
        <v>+37,3</v>
      </c>
      <c r="H36" s="35" t="e">
        <f>SUM(#REF!)</f>
        <v>#REF!</v>
      </c>
      <c r="I36" s="35" t="e">
        <f>SUM(#REF!)</f>
        <v>#REF!</v>
      </c>
      <c r="J36" s="35" t="e">
        <f>SUM(#REF!)</f>
        <v>#REF!</v>
      </c>
      <c r="K36" s="35" t="e">
        <f>SUM(#REF!)</f>
        <v>#REF!</v>
      </c>
      <c r="L36" s="22" t="e">
        <f>#REF!</f>
        <v>#REF!</v>
      </c>
      <c r="M36" s="22" t="e">
        <f>#REF!</f>
        <v>#REF!</v>
      </c>
      <c r="N36" s="22" t="e">
        <f>#REF!</f>
        <v>#REF!</v>
      </c>
      <c r="O36" s="22" t="e">
        <f>#REF!</f>
        <v>#REF!</v>
      </c>
    </row>
    <row r="37" spans="1:15" ht="16.5" customHeight="1">
      <c r="A37" s="21" t="s">
        <v>31</v>
      </c>
      <c r="B37" s="2" t="s">
        <v>56</v>
      </c>
      <c r="C37" s="50">
        <v>911</v>
      </c>
      <c r="D37" s="48" t="s">
        <v>55</v>
      </c>
      <c r="E37" s="48"/>
      <c r="F37" s="48"/>
      <c r="G37" s="72" t="str">
        <f>G38</f>
        <v>+37,3</v>
      </c>
      <c r="H37" s="35"/>
      <c r="I37" s="35"/>
      <c r="J37" s="35"/>
      <c r="K37" s="35"/>
      <c r="L37" s="22"/>
      <c r="M37" s="22"/>
      <c r="N37" s="22"/>
      <c r="O37" s="22"/>
    </row>
    <row r="38" spans="1:15" ht="41.25">
      <c r="A38" s="25" t="s">
        <v>57</v>
      </c>
      <c r="B38" s="42" t="s">
        <v>67</v>
      </c>
      <c r="C38" s="50">
        <v>911</v>
      </c>
      <c r="D38" s="51" t="s">
        <v>55</v>
      </c>
      <c r="E38" s="51" t="s">
        <v>82</v>
      </c>
      <c r="F38" s="51"/>
      <c r="G38" s="73" t="str">
        <f>G39</f>
        <v>+37,3</v>
      </c>
      <c r="H38" s="35"/>
      <c r="I38" s="35"/>
      <c r="J38" s="35"/>
      <c r="K38" s="35"/>
      <c r="L38" s="22"/>
      <c r="M38" s="22"/>
      <c r="N38" s="22"/>
      <c r="O38" s="22"/>
    </row>
    <row r="39" spans="1:15" ht="16.5" customHeight="1">
      <c r="A39" s="34"/>
      <c r="B39" s="41" t="s">
        <v>71</v>
      </c>
      <c r="C39" s="50">
        <v>911</v>
      </c>
      <c r="D39" s="51" t="s">
        <v>55</v>
      </c>
      <c r="E39" s="51" t="s">
        <v>82</v>
      </c>
      <c r="F39" s="51" t="s">
        <v>63</v>
      </c>
      <c r="G39" s="74" t="s">
        <v>111</v>
      </c>
      <c r="H39" s="35"/>
      <c r="I39" s="35"/>
      <c r="J39" s="35"/>
      <c r="K39" s="35"/>
      <c r="L39" s="22"/>
      <c r="M39" s="22"/>
      <c r="N39" s="22"/>
      <c r="O39" s="22"/>
    </row>
    <row r="40" spans="1:15" ht="16.5" customHeight="1">
      <c r="A40" s="21" t="s">
        <v>37</v>
      </c>
      <c r="B40" s="41" t="s">
        <v>42</v>
      </c>
      <c r="C40" s="50">
        <v>911</v>
      </c>
      <c r="D40" s="48" t="s">
        <v>43</v>
      </c>
      <c r="E40" s="48"/>
      <c r="F40" s="48"/>
      <c r="G40" s="52">
        <f>G41</f>
        <v>-134.3</v>
      </c>
      <c r="H40" s="3">
        <f>SUM(H41:H45)</f>
        <v>240</v>
      </c>
      <c r="I40" s="3">
        <f>SUM(I41:I45)</f>
        <v>1149.33</v>
      </c>
      <c r="J40" s="3">
        <f>SUM(J41:J45)</f>
        <v>353.33</v>
      </c>
      <c r="K40" s="3">
        <f>SUM(K41:K45)</f>
        <v>308.34000000000003</v>
      </c>
      <c r="L40" s="22" t="e">
        <f>L41+#REF!</f>
        <v>#REF!</v>
      </c>
      <c r="M40" s="22" t="e">
        <f>M41+#REF!</f>
        <v>#REF!</v>
      </c>
      <c r="N40" s="22" t="e">
        <f>N41+#REF!</f>
        <v>#REF!</v>
      </c>
      <c r="O40" s="22" t="e">
        <f>O41+#REF!</f>
        <v>#REF!</v>
      </c>
    </row>
    <row r="41" spans="1:15" ht="15" customHeight="1">
      <c r="A41" s="21" t="s">
        <v>40</v>
      </c>
      <c r="B41" s="2" t="s">
        <v>44</v>
      </c>
      <c r="C41" s="50">
        <v>911</v>
      </c>
      <c r="D41" s="48" t="s">
        <v>45</v>
      </c>
      <c r="E41" s="51"/>
      <c r="F41" s="51"/>
      <c r="G41" s="52">
        <f>G42+G44+G46</f>
        <v>-134.3</v>
      </c>
      <c r="H41" s="28">
        <f>100+100+12+28</f>
        <v>240</v>
      </c>
      <c r="I41" s="28">
        <f>1000+133.33+5+11-272+272</f>
        <v>1149.33</v>
      </c>
      <c r="J41" s="28">
        <f>250+103.33</f>
        <v>353.33</v>
      </c>
      <c r="K41" s="28">
        <f>150+133.34+25</f>
        <v>308.34000000000003</v>
      </c>
      <c r="L41" s="22" t="e">
        <f>SUM(L43,#REF!,#REF!,#REF!,#REF!,#REF!,#REF!,#REF!,#REF!,#REF!,#REF!,#REF!,#REF!,#REF!,#REF!,#REF!,#REF!,L45,#REF!,#REF!,#REF!,#REF!,#REF!)</f>
        <v>#REF!</v>
      </c>
      <c r="M41" s="22" t="e">
        <f>SUM(M43,#REF!,#REF!,#REF!,#REF!,#REF!,#REF!,#REF!,#REF!,#REF!,#REF!,#REF!,#REF!,#REF!,#REF!,#REF!,#REF!,M45,#REF!,#REF!,#REF!,#REF!,#REF!)</f>
        <v>#REF!</v>
      </c>
      <c r="N41" s="22" t="e">
        <f>SUM(N43,#REF!,#REF!,#REF!,#REF!,#REF!,#REF!,#REF!,#REF!,#REF!,#REF!,#REF!,#REF!,#REF!,#REF!,#REF!,#REF!,N45,#REF!,#REF!,#REF!,#REF!,#REF!)</f>
        <v>#REF!</v>
      </c>
      <c r="O41" s="22" t="e">
        <f>SUM(O43,#REF!,#REF!,#REF!,#REF!,#REF!,#REF!,#REF!,#REF!,#REF!,#REF!,#REF!,#REF!,#REF!,#REF!,#REF!,#REF!,O45,#REF!,#REF!,#REF!,#REF!,#REF!)</f>
        <v>#REF!</v>
      </c>
    </row>
    <row r="42" spans="1:15" ht="21.75" customHeight="1">
      <c r="A42" s="25" t="s">
        <v>41</v>
      </c>
      <c r="B42" s="41" t="s">
        <v>46</v>
      </c>
      <c r="C42" s="50">
        <v>911</v>
      </c>
      <c r="D42" s="51" t="s">
        <v>45</v>
      </c>
      <c r="E42" s="51" t="s">
        <v>83</v>
      </c>
      <c r="F42" s="51"/>
      <c r="G42" s="73" t="str">
        <f>G43</f>
        <v>-61,7</v>
      </c>
      <c r="H42" s="28"/>
      <c r="I42" s="28"/>
      <c r="J42" s="28"/>
      <c r="K42" s="28"/>
      <c r="L42" s="22"/>
      <c r="M42" s="22"/>
      <c r="N42" s="22"/>
      <c r="O42" s="22"/>
    </row>
    <row r="43" spans="1:15" ht="13.5" customHeight="1">
      <c r="A43" s="25"/>
      <c r="B43" s="41" t="s">
        <v>71</v>
      </c>
      <c r="C43" s="50">
        <v>911</v>
      </c>
      <c r="D43" s="44" t="s">
        <v>45</v>
      </c>
      <c r="E43" s="51" t="s">
        <v>83</v>
      </c>
      <c r="F43" s="44" t="s">
        <v>63</v>
      </c>
      <c r="G43" s="74" t="s">
        <v>120</v>
      </c>
      <c r="H43" s="24"/>
      <c r="I43" s="24"/>
      <c r="J43" s="24"/>
      <c r="K43" s="24"/>
      <c r="L43" s="26" t="e">
        <f>#REF!+#REF!</f>
        <v>#REF!</v>
      </c>
      <c r="M43" s="26" t="e">
        <f>#REF!+#REF!</f>
        <v>#REF!</v>
      </c>
      <c r="N43" s="26" t="e">
        <f>#REF!+#REF!</f>
        <v>#REF!</v>
      </c>
      <c r="O43" s="26" t="e">
        <f>#REF!+#REF!</f>
        <v>#REF!</v>
      </c>
    </row>
    <row r="44" spans="1:15" ht="23.25" customHeight="1">
      <c r="A44" s="36" t="s">
        <v>93</v>
      </c>
      <c r="B44" s="41" t="s">
        <v>47</v>
      </c>
      <c r="C44" s="50">
        <v>911</v>
      </c>
      <c r="D44" s="51" t="s">
        <v>45</v>
      </c>
      <c r="E44" s="44" t="s">
        <v>84</v>
      </c>
      <c r="F44" s="51"/>
      <c r="G44" s="54">
        <f>G45</f>
        <v>-92.1</v>
      </c>
      <c r="H44" s="28"/>
      <c r="I44" s="28"/>
      <c r="J44" s="28"/>
      <c r="K44" s="28"/>
      <c r="L44" s="29"/>
      <c r="M44" s="29"/>
      <c r="N44" s="29"/>
      <c r="O44" s="29"/>
    </row>
    <row r="45" spans="1:15" ht="16.5" customHeight="1">
      <c r="A45" s="36"/>
      <c r="B45" s="41" t="s">
        <v>71</v>
      </c>
      <c r="C45" s="50">
        <v>911</v>
      </c>
      <c r="D45" s="44" t="s">
        <v>45</v>
      </c>
      <c r="E45" s="44" t="s">
        <v>84</v>
      </c>
      <c r="F45" s="51" t="s">
        <v>63</v>
      </c>
      <c r="G45" s="54">
        <v>-92.1</v>
      </c>
      <c r="H45" s="24"/>
      <c r="I45" s="24"/>
      <c r="J45" s="24"/>
      <c r="K45" s="24"/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</row>
    <row r="46" spans="1:15" ht="18" customHeight="1">
      <c r="A46" s="36" t="s">
        <v>94</v>
      </c>
      <c r="B46" s="41" t="s">
        <v>58</v>
      </c>
      <c r="C46" s="50">
        <v>911</v>
      </c>
      <c r="D46" s="44" t="s">
        <v>45</v>
      </c>
      <c r="E46" s="44" t="s">
        <v>85</v>
      </c>
      <c r="F46" s="51"/>
      <c r="G46" s="73" t="str">
        <f>G47</f>
        <v>+19,5</v>
      </c>
      <c r="H46" s="24"/>
      <c r="I46" s="24"/>
      <c r="J46" s="24"/>
      <c r="K46" s="24"/>
      <c r="L46" s="26"/>
      <c r="M46" s="26"/>
      <c r="N46" s="26"/>
      <c r="O46" s="26"/>
    </row>
    <row r="47" spans="1:15" ht="17.25" customHeight="1">
      <c r="A47" s="36"/>
      <c r="B47" s="41" t="s">
        <v>71</v>
      </c>
      <c r="C47" s="50">
        <v>911</v>
      </c>
      <c r="D47" s="44" t="s">
        <v>45</v>
      </c>
      <c r="E47" s="44" t="s">
        <v>85</v>
      </c>
      <c r="F47" s="51" t="s">
        <v>63</v>
      </c>
      <c r="G47" s="74" t="s">
        <v>121</v>
      </c>
      <c r="H47" s="24"/>
      <c r="I47" s="24"/>
      <c r="J47" s="24"/>
      <c r="K47" s="24"/>
      <c r="L47" s="26"/>
      <c r="M47" s="26"/>
      <c r="N47" s="26"/>
      <c r="O47" s="26"/>
    </row>
    <row r="48" spans="1:15" ht="20.25">
      <c r="A48" s="39" t="s">
        <v>59</v>
      </c>
      <c r="B48" s="40" t="s">
        <v>66</v>
      </c>
      <c r="C48" s="56">
        <v>985</v>
      </c>
      <c r="D48" s="44"/>
      <c r="E48" s="44"/>
      <c r="F48" s="44"/>
      <c r="G48" s="72" t="str">
        <f>G49</f>
        <v>+250,0</v>
      </c>
      <c r="H48" s="37"/>
      <c r="I48" s="37"/>
      <c r="J48" s="37"/>
      <c r="K48" s="37"/>
      <c r="L48" s="31"/>
      <c r="M48" s="31"/>
      <c r="N48" s="31"/>
      <c r="O48" s="31"/>
    </row>
    <row r="49" spans="1:15" ht="18" customHeight="1">
      <c r="A49" s="21" t="s">
        <v>15</v>
      </c>
      <c r="B49" s="41" t="s">
        <v>16</v>
      </c>
      <c r="C49" s="47" t="s">
        <v>65</v>
      </c>
      <c r="D49" s="48" t="s">
        <v>18</v>
      </c>
      <c r="E49" s="48"/>
      <c r="F49" s="48"/>
      <c r="G49" s="49" t="str">
        <f>G50</f>
        <v>+250,0</v>
      </c>
      <c r="H49" s="37"/>
      <c r="I49" s="37"/>
      <c r="J49" s="37"/>
      <c r="K49" s="37"/>
      <c r="L49" s="31"/>
      <c r="M49" s="31"/>
      <c r="N49" s="31"/>
      <c r="O49" s="31"/>
    </row>
    <row r="50" spans="1:15" ht="24" customHeight="1">
      <c r="A50" s="21" t="s">
        <v>19</v>
      </c>
      <c r="B50" s="2" t="s">
        <v>20</v>
      </c>
      <c r="C50" s="47" t="s">
        <v>65</v>
      </c>
      <c r="D50" s="48" t="s">
        <v>21</v>
      </c>
      <c r="E50" s="51"/>
      <c r="F50" s="51"/>
      <c r="G50" s="72" t="str">
        <f>G51</f>
        <v>+250,0</v>
      </c>
      <c r="H50" s="37"/>
      <c r="I50" s="37"/>
      <c r="J50" s="37"/>
      <c r="K50" s="37"/>
      <c r="L50" s="31"/>
      <c r="M50" s="31"/>
      <c r="N50" s="31"/>
      <c r="O50" s="31"/>
    </row>
    <row r="51" spans="1:15" ht="15" customHeight="1">
      <c r="A51" s="25" t="s">
        <v>89</v>
      </c>
      <c r="B51" s="41" t="s">
        <v>22</v>
      </c>
      <c r="C51" s="47" t="s">
        <v>65</v>
      </c>
      <c r="D51" s="51" t="s">
        <v>21</v>
      </c>
      <c r="E51" s="51" t="s">
        <v>81</v>
      </c>
      <c r="F51" s="51"/>
      <c r="G51" s="74" t="s">
        <v>113</v>
      </c>
      <c r="H51" s="37"/>
      <c r="I51" s="37"/>
      <c r="J51" s="37"/>
      <c r="K51" s="37"/>
      <c r="L51" s="31"/>
      <c r="M51" s="31"/>
      <c r="N51" s="31"/>
      <c r="O51" s="31"/>
    </row>
    <row r="52" spans="1:15" ht="13.5" customHeight="1">
      <c r="A52" s="25"/>
      <c r="B52" s="41" t="s">
        <v>71</v>
      </c>
      <c r="C52" s="47" t="s">
        <v>65</v>
      </c>
      <c r="D52" s="51" t="s">
        <v>21</v>
      </c>
      <c r="E52" s="51" t="s">
        <v>81</v>
      </c>
      <c r="F52" s="51" t="s">
        <v>63</v>
      </c>
      <c r="G52" s="74" t="s">
        <v>113</v>
      </c>
      <c r="H52" s="37"/>
      <c r="I52" s="37"/>
      <c r="J52" s="37"/>
      <c r="K52" s="37"/>
      <c r="L52" s="31"/>
      <c r="M52" s="31"/>
      <c r="N52" s="31"/>
      <c r="O52" s="31"/>
    </row>
    <row r="53" spans="1:15" ht="13.5" customHeight="1">
      <c r="A53" s="38"/>
      <c r="B53" s="4" t="s">
        <v>48</v>
      </c>
      <c r="C53" s="57"/>
      <c r="D53" s="57"/>
      <c r="E53" s="57"/>
      <c r="F53" s="57"/>
      <c r="G53" s="79" t="s">
        <v>130</v>
      </c>
      <c r="H53" s="1"/>
      <c r="I53" s="1"/>
      <c r="J53" s="1"/>
      <c r="K53" s="1"/>
      <c r="L53" s="22" t="e">
        <f>#REF!+#REF!</f>
        <v>#REF!</v>
      </c>
      <c r="M53" s="22" t="e">
        <f>#REF!+#REF!</f>
        <v>#REF!</v>
      </c>
      <c r="N53" s="22" t="e">
        <f>#REF!+#REF!</f>
        <v>#REF!</v>
      </c>
      <c r="O53" s="22" t="e">
        <f>#REF!+#REF!</f>
        <v>#REF!</v>
      </c>
    </row>
  </sheetData>
  <sheetProtection/>
  <mergeCells count="4">
    <mergeCell ref="A1:K1"/>
    <mergeCell ref="A3:K3"/>
    <mergeCell ref="A4:G4"/>
    <mergeCell ref="A6:K6"/>
  </mergeCells>
  <printOptions/>
  <pageMargins left="1.4173228346456694" right="0.7874015748031497" top="0" bottom="0.3937007874015748" header="0.5118110236220472" footer="0.5118110236220472"/>
  <pageSetup horizontalDpi="600" verticalDpi="600" orientation="landscape" paperSize="9" r:id="rId1"/>
  <headerFooter alignWithMargins="0">
    <oddFooter>&amp;R&amp;P из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="110" zoomScaleNormal="110" zoomScalePageLayoutView="0" workbookViewId="0" topLeftCell="A1">
      <selection activeCell="A4" sqref="A4:C4"/>
    </sheetView>
  </sheetViews>
  <sheetFormatPr defaultColWidth="9.00390625" defaultRowHeight="12.75"/>
  <cols>
    <col min="1" max="1" width="27.50390625" style="0" customWidth="1"/>
    <col min="2" max="2" width="55.25390625" style="0" customWidth="1"/>
    <col min="3" max="3" width="18.25390625" style="0" customWidth="1"/>
    <col min="4" max="4" width="12.25390625" style="0" customWidth="1"/>
  </cols>
  <sheetData>
    <row r="2" spans="4:5" ht="12.75">
      <c r="D2" s="87" t="s">
        <v>110</v>
      </c>
      <c r="E2" s="87"/>
    </row>
    <row r="4" spans="1:16" s="6" customFormat="1" ht="35.25" customHeight="1">
      <c r="A4" s="83" t="s">
        <v>133</v>
      </c>
      <c r="B4" s="84"/>
      <c r="C4" s="84"/>
      <c r="D4" s="8"/>
      <c r="E4" s="8"/>
      <c r="F4" s="8"/>
      <c r="G4" s="8"/>
      <c r="H4" s="7"/>
      <c r="I4" s="8"/>
      <c r="J4" s="8"/>
      <c r="K4" s="8"/>
      <c r="L4" s="8"/>
      <c r="M4" s="8"/>
      <c r="N4" s="8"/>
      <c r="O4" s="8"/>
      <c r="P4" s="8"/>
    </row>
    <row r="5" spans="1:16" s="6" customFormat="1" ht="35.25" customHeight="1">
      <c r="A5" s="58"/>
      <c r="B5" s="8"/>
      <c r="C5" s="8"/>
      <c r="D5" s="8"/>
      <c r="E5" s="8"/>
      <c r="F5" s="8"/>
      <c r="G5" s="8"/>
      <c r="H5" s="7"/>
      <c r="I5" s="8"/>
      <c r="J5" s="8"/>
      <c r="K5" s="8"/>
      <c r="L5" s="8"/>
      <c r="M5" s="8"/>
      <c r="N5" s="8"/>
      <c r="O5" s="8"/>
      <c r="P5" s="8"/>
    </row>
    <row r="6" spans="1:16" s="6" customFormat="1" ht="35.25" customHeight="1">
      <c r="A6" s="88"/>
      <c r="B6" s="84"/>
      <c r="C6" s="84"/>
      <c r="D6" s="59"/>
      <c r="E6" s="8"/>
      <c r="F6" s="8"/>
      <c r="G6" s="8"/>
      <c r="H6" s="7"/>
      <c r="I6" s="8"/>
      <c r="J6" s="8"/>
      <c r="K6" s="8"/>
      <c r="L6" s="8"/>
      <c r="M6" s="8"/>
      <c r="N6" s="8"/>
      <c r="O6" s="8"/>
      <c r="P6" s="8"/>
    </row>
    <row r="7" spans="1:16" s="6" customFormat="1" ht="35.25" customHeight="1">
      <c r="A7" s="83"/>
      <c r="B7" s="84"/>
      <c r="C7" s="84"/>
      <c r="D7" s="84"/>
      <c r="E7" s="8"/>
      <c r="F7" s="8"/>
      <c r="G7" s="8"/>
      <c r="H7" s="7"/>
      <c r="I7" s="8"/>
      <c r="J7" s="8"/>
      <c r="K7" s="8"/>
      <c r="L7" s="8"/>
      <c r="M7" s="8"/>
      <c r="N7" s="8"/>
      <c r="O7" s="8"/>
      <c r="P7" s="8"/>
    </row>
    <row r="8" spans="1:3" ht="31.5" customHeight="1">
      <c r="A8" s="89" t="s">
        <v>108</v>
      </c>
      <c r="B8" s="90"/>
      <c r="C8" s="90"/>
    </row>
    <row r="10" spans="1:3" ht="37.5" customHeight="1">
      <c r="A10" s="60" t="s">
        <v>4</v>
      </c>
      <c r="B10" s="61" t="s">
        <v>98</v>
      </c>
      <c r="C10" s="5" t="s">
        <v>5</v>
      </c>
    </row>
    <row r="11" spans="1:3" ht="25.5" customHeight="1">
      <c r="A11" s="62" t="s">
        <v>99</v>
      </c>
      <c r="B11" s="63" t="s">
        <v>100</v>
      </c>
      <c r="C11" s="64">
        <f>C12</f>
        <v>12910.200000000012</v>
      </c>
    </row>
    <row r="12" spans="1:3" ht="20.25" customHeight="1">
      <c r="A12" s="62" t="s">
        <v>101</v>
      </c>
      <c r="B12" s="63" t="s">
        <v>102</v>
      </c>
      <c r="C12" s="64">
        <f>C13+C14</f>
        <v>12910.200000000012</v>
      </c>
    </row>
    <row r="13" spans="1:3" ht="33" customHeight="1">
      <c r="A13" s="65" t="s">
        <v>103</v>
      </c>
      <c r="B13" s="66" t="s">
        <v>104</v>
      </c>
      <c r="C13" s="70">
        <v>-124272.5</v>
      </c>
    </row>
    <row r="14" spans="1:3" ht="34.5" customHeight="1">
      <c r="A14" s="65" t="s">
        <v>105</v>
      </c>
      <c r="B14" s="66" t="s">
        <v>106</v>
      </c>
      <c r="C14" s="67">
        <v>137182.7</v>
      </c>
    </row>
    <row r="15" spans="1:3" ht="16.5" customHeight="1">
      <c r="A15" s="68"/>
      <c r="B15" s="69" t="s">
        <v>107</v>
      </c>
      <c r="C15" s="22">
        <f>C11</f>
        <v>12910.200000000012</v>
      </c>
    </row>
  </sheetData>
  <sheetProtection/>
  <mergeCells count="5">
    <mergeCell ref="D2:E2"/>
    <mergeCell ref="A6:C6"/>
    <mergeCell ref="A7:D7"/>
    <mergeCell ref="A8:C8"/>
    <mergeCell ref="A4:C4"/>
  </mergeCells>
  <printOptions/>
  <pageMargins left="2.086614173228346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&amp;R&amp;P из 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2017-03-30T12:45:28Z</cp:lastPrinted>
  <dcterms:created xsi:type="dcterms:W3CDTF">2001-12-26T13:25:46Z</dcterms:created>
  <dcterms:modified xsi:type="dcterms:W3CDTF">2017-03-30T13:28:11Z</dcterms:modified>
  <cp:category/>
  <cp:version/>
  <cp:contentType/>
  <cp:contentStatus/>
</cp:coreProperties>
</file>