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Бюджет ВМО\2. Бюджет 2022\Проект бюджета на 2022 с учетм ЭЗ КСП\"/>
    </mc:Choice>
  </mc:AlternateContent>
  <bookViews>
    <workbookView xWindow="-120" yWindow="-120" windowWidth="20730" windowHeight="11160"/>
  </bookViews>
  <sheets>
    <sheet name="Пр.1" sheetId="3" r:id="rId1"/>
    <sheet name="Пр. 2" sheetId="4" r:id="rId2"/>
    <sheet name="Пр. 3" sheetId="5" r:id="rId3"/>
    <sheet name="Пр. 4" sheetId="6" r:id="rId4"/>
    <sheet name="Пр. 5" sheetId="7" r:id="rId5"/>
    <sheet name="Пр. 6" sheetId="8" r:id="rId6"/>
  </sheets>
  <definedNames>
    <definedName name="_xlnm._FilterDatabase" localSheetId="1" hidden="1">'Пр. 2'!$A$10:$F$22</definedName>
    <definedName name="_xlnm._FilterDatabase" localSheetId="2" hidden="1">'Пр. 3'!$A$10:$G$23</definedName>
    <definedName name="_xlnm.Print_Titles" localSheetId="1">'Пр. 2'!$10:$11</definedName>
    <definedName name="_xlnm.Print_Titles" localSheetId="2">'Пр. 3'!$10:$11</definedName>
    <definedName name="_xlnm.Print_Titles" localSheetId="5">'Пр. 6'!$10:$10</definedName>
    <definedName name="_xlnm.Print_Titles" localSheetId="0">Пр.1!$11:$12</definedName>
    <definedName name="_xlnm.Print_Area" localSheetId="1">'Пр. 2'!$A$1:$F$161</definedName>
    <definedName name="_xlnm.Print_Area" localSheetId="2">'Пр. 3'!$A$1:$G$165</definedName>
    <definedName name="_xlnm.Print_Area" localSheetId="3">'Пр. 4'!$A$1:$D$20</definedName>
    <definedName name="_xlnm.Print_Area" localSheetId="4">'Пр. 5'!$A$1:$G$31</definedName>
    <definedName name="_xlnm.Print_Area" localSheetId="5">'Пр. 6'!$A$1:$B$14</definedName>
    <definedName name="_xlnm.Print_Area" localSheetId="0">Пр.1!$A$1:$D$53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4" i="4" l="1"/>
  <c r="F32" i="4"/>
  <c r="G68" i="5"/>
  <c r="G40" i="5" l="1"/>
  <c r="G144" i="5" l="1"/>
  <c r="D30" i="3"/>
  <c r="G29" i="7" l="1"/>
  <c r="F129" i="4"/>
  <c r="G133" i="5" l="1"/>
  <c r="G139" i="5"/>
  <c r="G134" i="5"/>
  <c r="F130" i="4"/>
  <c r="F135" i="4"/>
  <c r="G27" i="7" l="1"/>
  <c r="G26" i="7" s="1"/>
  <c r="G25" i="7" s="1"/>
  <c r="G24" i="7" s="1"/>
  <c r="G22" i="7"/>
  <c r="G21" i="7" s="1"/>
  <c r="G20" i="7" s="1"/>
  <c r="G19" i="7" s="1"/>
  <c r="G17" i="7"/>
  <c r="G16" i="7" s="1"/>
  <c r="G15" i="7" s="1"/>
  <c r="G14" i="7" s="1"/>
  <c r="C13" i="6"/>
  <c r="C12" i="6" s="1"/>
  <c r="C16" i="6" s="1"/>
  <c r="G164" i="5"/>
  <c r="G163" i="5" s="1"/>
  <c r="G162" i="5" s="1"/>
  <c r="G161" i="5" s="1"/>
  <c r="G160" i="5" s="1"/>
  <c r="G159" i="5" s="1"/>
  <c r="G158" i="5"/>
  <c r="G157" i="5" s="1"/>
  <c r="G156" i="5" s="1"/>
  <c r="G155" i="5" s="1"/>
  <c r="G154" i="5" s="1"/>
  <c r="G153" i="5" s="1"/>
  <c r="G152" i="5"/>
  <c r="G151" i="5" s="1"/>
  <c r="G150" i="5" s="1"/>
  <c r="G149" i="5" s="1"/>
  <c r="G148" i="5"/>
  <c r="G147" i="5" s="1"/>
  <c r="G146" i="5" s="1"/>
  <c r="G145" i="5" s="1"/>
  <c r="G143" i="5"/>
  <c r="G142" i="5"/>
  <c r="G141" i="5" s="1"/>
  <c r="G140" i="5" s="1"/>
  <c r="G138" i="5"/>
  <c r="G137" i="5" s="1"/>
  <c r="G136" i="5" s="1"/>
  <c r="G135" i="5" s="1"/>
  <c r="G132" i="5"/>
  <c r="G131" i="5" s="1"/>
  <c r="G130" i="5" s="1"/>
  <c r="G129" i="5" s="1"/>
  <c r="G128" i="5"/>
  <c r="G127" i="5" s="1"/>
  <c r="G126" i="5" s="1"/>
  <c r="G125" i="5" s="1"/>
  <c r="G124" i="5"/>
  <c r="G123" i="5" s="1"/>
  <c r="G122" i="5" s="1"/>
  <c r="G121" i="5" s="1"/>
  <c r="G120" i="5" s="1"/>
  <c r="G119" i="5" s="1"/>
  <c r="G118" i="5"/>
  <c r="G117" i="5" s="1"/>
  <c r="G116" i="5" s="1"/>
  <c r="G115" i="5" s="1"/>
  <c r="G114" i="5"/>
  <c r="G113" i="5" s="1"/>
  <c r="G112" i="5" s="1"/>
  <c r="G111" i="5" s="1"/>
  <c r="G110" i="5"/>
  <c r="G109" i="5" s="1"/>
  <c r="G108" i="5" s="1"/>
  <c r="G107" i="5" s="1"/>
  <c r="G106" i="5"/>
  <c r="G105" i="5" s="1"/>
  <c r="G104" i="5" s="1"/>
  <c r="G103" i="5" s="1"/>
  <c r="G102" i="5"/>
  <c r="G101" i="5" s="1"/>
  <c r="G100" i="5" s="1"/>
  <c r="G99" i="5" s="1"/>
  <c r="G97" i="5"/>
  <c r="G96" i="5"/>
  <c r="G95" i="5" s="1"/>
  <c r="G94" i="5"/>
  <c r="G93" i="5" s="1"/>
  <c r="G91" i="5"/>
  <c r="G90" i="5"/>
  <c r="G89" i="5" s="1"/>
  <c r="G88" i="5"/>
  <c r="G87" i="5" s="1"/>
  <c r="G86" i="5" s="1"/>
  <c r="G85" i="5"/>
  <c r="G84" i="5"/>
  <c r="G83" i="5" s="1"/>
  <c r="G82" i="5"/>
  <c r="G81" i="5" s="1"/>
  <c r="G80" i="5"/>
  <c r="G79" i="5" s="1"/>
  <c r="G78" i="5"/>
  <c r="G77" i="5" s="1"/>
  <c r="G76" i="5" s="1"/>
  <c r="G75" i="5" s="1"/>
  <c r="G74" i="5"/>
  <c r="G73" i="5" s="1"/>
  <c r="G72" i="5" s="1"/>
  <c r="G71" i="5"/>
  <c r="G70" i="5"/>
  <c r="G69" i="5" s="1"/>
  <c r="G67" i="5"/>
  <c r="G66" i="5"/>
  <c r="G65" i="5" s="1"/>
  <c r="G64" i="5" s="1"/>
  <c r="G59" i="5" s="1"/>
  <c r="G63" i="5"/>
  <c r="G62" i="5"/>
  <c r="G61" i="5" s="1"/>
  <c r="G60" i="5"/>
  <c r="G58" i="5"/>
  <c r="G57" i="5" s="1"/>
  <c r="G56" i="5"/>
  <c r="G55" i="5" s="1"/>
  <c r="G54" i="5"/>
  <c r="G53" i="5" s="1"/>
  <c r="G52" i="5"/>
  <c r="G51" i="5"/>
  <c r="G50" i="5"/>
  <c r="G49" i="5" s="1"/>
  <c r="G48" i="5" s="1"/>
  <c r="G47" i="5" s="1"/>
  <c r="G46" i="5"/>
  <c r="G45" i="5" s="1"/>
  <c r="G44" i="5" s="1"/>
  <c r="G43" i="5"/>
  <c r="G42" i="5"/>
  <c r="G41" i="5" s="1"/>
  <c r="G39" i="5"/>
  <c r="G38" i="5"/>
  <c r="G37" i="5" s="1"/>
  <c r="G32" i="5"/>
  <c r="G31" i="5" s="1"/>
  <c r="G30" i="5"/>
  <c r="G29" i="5" s="1"/>
  <c r="G28" i="5" s="1"/>
  <c r="G27" i="5"/>
  <c r="G26" i="5"/>
  <c r="G25" i="5" s="1"/>
  <c r="G24" i="5"/>
  <c r="G23" i="5"/>
  <c r="G22" i="5"/>
  <c r="G21" i="5" s="1"/>
  <c r="G20" i="5" s="1"/>
  <c r="G19" i="5" s="1"/>
  <c r="G18" i="5"/>
  <c r="G17" i="5" s="1"/>
  <c r="G16" i="5" s="1"/>
  <c r="G15" i="5" s="1"/>
  <c r="F160" i="4"/>
  <c r="F159" i="4" s="1"/>
  <c r="F158" i="4" s="1"/>
  <c r="F157" i="4" s="1"/>
  <c r="F156" i="4" s="1"/>
  <c r="F155" i="4" s="1"/>
  <c r="F154" i="4"/>
  <c r="F153" i="4" s="1"/>
  <c r="F152" i="4" s="1"/>
  <c r="F151" i="4" s="1"/>
  <c r="F150" i="4" s="1"/>
  <c r="F149" i="4" s="1"/>
  <c r="F148" i="4"/>
  <c r="F147" i="4" s="1"/>
  <c r="F146" i="4" s="1"/>
  <c r="F145" i="4" s="1"/>
  <c r="F144" i="4"/>
  <c r="F143" i="4" s="1"/>
  <c r="F142" i="4" s="1"/>
  <c r="F141" i="4" s="1"/>
  <c r="F140" i="4" s="1"/>
  <c r="F139" i="4"/>
  <c r="F138" i="4"/>
  <c r="F137" i="4" s="1"/>
  <c r="F136" i="4" s="1"/>
  <c r="F134" i="4"/>
  <c r="F133" i="4" s="1"/>
  <c r="F132" i="4" s="1"/>
  <c r="F131" i="4" s="1"/>
  <c r="F128" i="4"/>
  <c r="F127" i="4" s="1"/>
  <c r="F126" i="4" s="1"/>
  <c r="F125" i="4" s="1"/>
  <c r="F124" i="4"/>
  <c r="F123" i="4" s="1"/>
  <c r="F122" i="4" s="1"/>
  <c r="F121" i="4" s="1"/>
  <c r="F120" i="4"/>
  <c r="F119" i="4" s="1"/>
  <c r="F118" i="4" s="1"/>
  <c r="F117" i="4" s="1"/>
  <c r="F116" i="4" s="1"/>
  <c r="F115" i="4" s="1"/>
  <c r="F114" i="4"/>
  <c r="F113" i="4" s="1"/>
  <c r="F112" i="4" s="1"/>
  <c r="F111" i="4" s="1"/>
  <c r="F110" i="4"/>
  <c r="F109" i="4" s="1"/>
  <c r="F108" i="4" s="1"/>
  <c r="F107" i="4" s="1"/>
  <c r="F106" i="4"/>
  <c r="F105" i="4" s="1"/>
  <c r="F104" i="4" s="1"/>
  <c r="F103" i="4" s="1"/>
  <c r="F102" i="4"/>
  <c r="F101" i="4" s="1"/>
  <c r="F100" i="4" s="1"/>
  <c r="F99" i="4" s="1"/>
  <c r="F98" i="4"/>
  <c r="F97" i="4" s="1"/>
  <c r="F96" i="4" s="1"/>
  <c r="F95" i="4" s="1"/>
  <c r="F93" i="4"/>
  <c r="F92" i="4"/>
  <c r="F91" i="4" s="1"/>
  <c r="F90" i="4" s="1"/>
  <c r="F89" i="4" s="1"/>
  <c r="F87" i="4"/>
  <c r="F86" i="4"/>
  <c r="F85" i="4" s="1"/>
  <c r="F84" i="4" s="1"/>
  <c r="F83" i="4" s="1"/>
  <c r="F82" i="4" s="1"/>
  <c r="F81" i="4"/>
  <c r="F80" i="4"/>
  <c r="F79" i="4" s="1"/>
  <c r="F78" i="4" s="1"/>
  <c r="F77" i="4" s="1"/>
  <c r="F76" i="4"/>
  <c r="F75" i="4" s="1"/>
  <c r="F74" i="4"/>
  <c r="F73" i="4" s="1"/>
  <c r="F72" i="4" s="1"/>
  <c r="F70" i="4"/>
  <c r="F69" i="4" s="1"/>
  <c r="F68" i="4" s="1"/>
  <c r="F67" i="4"/>
  <c r="F66" i="4"/>
  <c r="F65" i="4" s="1"/>
  <c r="F63" i="4"/>
  <c r="F62" i="4"/>
  <c r="F61" i="4" s="1"/>
  <c r="F60" i="4" s="1"/>
  <c r="F59" i="4"/>
  <c r="F58" i="4"/>
  <c r="F57" i="4" s="1"/>
  <c r="F56" i="4" s="1"/>
  <c r="F55" i="4"/>
  <c r="F54" i="4"/>
  <c r="F53" i="4" s="1"/>
  <c r="F52" i="4" s="1"/>
  <c r="F50" i="4"/>
  <c r="F49" i="4" s="1"/>
  <c r="F48" i="4" s="1"/>
  <c r="F47" i="4" s="1"/>
  <c r="F46" i="4"/>
  <c r="F45" i="4" s="1"/>
  <c r="F44" i="4" s="1"/>
  <c r="F43" i="4"/>
  <c r="F42" i="4"/>
  <c r="F41" i="4" s="1"/>
  <c r="F40" i="4"/>
  <c r="F38" i="4"/>
  <c r="F37" i="4" s="1"/>
  <c r="F36" i="4"/>
  <c r="F35" i="4"/>
  <c r="F34" i="4"/>
  <c r="F33" i="4" s="1"/>
  <c r="F31" i="4"/>
  <c r="F30" i="4"/>
  <c r="F29" i="4" s="1"/>
  <c r="F28" i="4" s="1"/>
  <c r="F26" i="4"/>
  <c r="F25" i="4"/>
  <c r="F24" i="4"/>
  <c r="F23" i="4" s="1"/>
  <c r="F22" i="4"/>
  <c r="F21" i="4"/>
  <c r="F20" i="4"/>
  <c r="F19" i="4" s="1"/>
  <c r="F18" i="4" s="1"/>
  <c r="F17" i="4"/>
  <c r="F16" i="4"/>
  <c r="F15" i="4" s="1"/>
  <c r="F14" i="4" s="1"/>
  <c r="D49" i="3"/>
  <c r="D48" i="3" s="1"/>
  <c r="D45" i="3"/>
  <c r="D44" i="3" s="1"/>
  <c r="D43" i="3" s="1"/>
  <c r="D40" i="3" s="1"/>
  <c r="D39" i="3" s="1"/>
  <c r="D41" i="3"/>
  <c r="D37" i="3"/>
  <c r="D36" i="3" s="1"/>
  <c r="D29" i="3"/>
  <c r="D28" i="3" s="1"/>
  <c r="D26" i="3"/>
  <c r="D24" i="3"/>
  <c r="D20" i="3"/>
  <c r="D19" i="3" s="1"/>
  <c r="D18" i="3" s="1"/>
  <c r="D17" i="3" s="1"/>
  <c r="D15" i="3"/>
  <c r="D14" i="3" s="1"/>
  <c r="F71" i="4" l="1"/>
  <c r="D23" i="3"/>
  <c r="D22" i="3" s="1"/>
  <c r="D13" i="3" s="1"/>
  <c r="D52" i="3" s="1"/>
  <c r="G14" i="5"/>
  <c r="G13" i="5" s="1"/>
  <c r="G12" i="5" s="1"/>
  <c r="G36" i="5"/>
  <c r="G35" i="5" s="1"/>
  <c r="G34" i="5" s="1"/>
  <c r="G98" i="5"/>
  <c r="G92" i="5" s="1"/>
  <c r="F51" i="4"/>
  <c r="F13" i="4"/>
  <c r="F39" i="4"/>
  <c r="F27" i="4" s="1"/>
  <c r="F94" i="4"/>
  <c r="F88" i="4" s="1"/>
  <c r="G33" i="5" l="1"/>
  <c r="F12" i="4"/>
  <c r="F161" i="4" s="1"/>
</calcChain>
</file>

<file path=xl/sharedStrings.xml><?xml version="1.0" encoding="utf-8"?>
<sst xmlns="http://schemas.openxmlformats.org/spreadsheetml/2006/main" count="1427" uniqueCount="349">
  <si>
    <t>Приложение 1</t>
  </si>
  <si>
    <t>к решению муниципального совета</t>
  </si>
  <si>
    <t>внутригородского муниципального образования</t>
  </si>
  <si>
    <t>Санкт - Петербурга муниципальный</t>
  </si>
  <si>
    <t>округ Остров Декабристов</t>
  </si>
  <si>
    <t>от ______________ № ______</t>
  </si>
  <si>
    <t>Наименование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</si>
  <si>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</t>
  </si>
  <si>
    <t>Другие виды прочих доходов от компенсации затрат бюджетов внутригородских муниципальных образований Санкт-Петербурга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</si>
  <si>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внутригородского муниципального образования города федерального значения (муниципальным)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</si>
  <si>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внутригородского муниципального образования города федерального значения</t>
  </si>
  <si>
    <t>Прочие неналоговые доходы бюджетов внутригородских муниципальных образований городов федерального значения</t>
  </si>
  <si>
    <t>Дотация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</si>
  <si>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</si>
  <si>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Приложение 2</t>
  </si>
  <si>
    <t>Местная администрация внутригородского муниципального образования Санкт-Петербурга муниципальный округ Остров Декабристов</t>
  </si>
  <si>
    <t>Приложение 3</t>
  </si>
  <si>
    <t xml:space="preserve"> внутригородского муниципального образования </t>
  </si>
  <si>
    <t xml:space="preserve">Санкт - Петербурга муниципальный </t>
  </si>
  <si>
    <t>Доходы бюджета внутригородского муниципального образования Санкт-Петербурга муниципальный округ Остров Декабристов на 2022 год</t>
  </si>
  <si>
    <t>№ п/п</t>
  </si>
  <si>
    <t>Код источников доходов</t>
  </si>
  <si>
    <t>Источники доходов</t>
  </si>
  <si>
    <t>I</t>
  </si>
  <si>
    <t>000 1 00 00000 00 0000 000</t>
  </si>
  <si>
    <t>НАЛОГОВЫЕ И НЕНАЛОГОВЫЕ ДОХОДЫ</t>
  </si>
  <si>
    <t>1.</t>
  </si>
  <si>
    <t>000 1 01 00000 00 0000 000</t>
  </si>
  <si>
    <t>НАЛОГИ НА ПРИБЫЛЬ, ДОХОДЫ</t>
  </si>
  <si>
    <t>1.1</t>
  </si>
  <si>
    <t>000 1 01 02000 01 0000 110</t>
  </si>
  <si>
    <t>Налог на доходы физических лиц</t>
  </si>
  <si>
    <t>182 1 01 02010 01 0000 110</t>
  </si>
  <si>
    <t>2.</t>
  </si>
  <si>
    <t>000 1 13 00000 00 0000 000</t>
  </si>
  <si>
    <t>2.1</t>
  </si>
  <si>
    <t xml:space="preserve">000 1 13 02000 00 0000 130 </t>
  </si>
  <si>
    <t>Доходы от компенсации затрат государства</t>
  </si>
  <si>
    <t>000 1 13 02990 00 0000 130</t>
  </si>
  <si>
    <t xml:space="preserve">Прочие доходы от компенсации затрат государства </t>
  </si>
  <si>
    <t xml:space="preserve">000 1 13 02993 03 0000 130 </t>
  </si>
  <si>
    <t>Прочие доходы от компенсации затрат  бюджетов внутригородских муниципальных образований городов федерального значения</t>
  </si>
  <si>
    <t>911 1 13 02993 03 0200 130</t>
  </si>
  <si>
    <t>3.</t>
  </si>
  <si>
    <t>000 1 16 00000 00 0000 000</t>
  </si>
  <si>
    <t>ШТРАФЫ, САНКЦИИ,  ВОЗМЕЩЕНИЕ УЩЕРБА</t>
  </si>
  <si>
    <t>3.1</t>
  </si>
  <si>
    <t>000 1 16 07000 00 0000 140</t>
  </si>
  <si>
    <t>Штраф, неустойки, пени, уплачеенные в соответствии с законом или договорм в случае неисполнения или ненадлежащего исполнения обязательств перед государственным (муниципальным) органом, органом управления государственням внебюджетным фондом, казенным учреждением, Центральным банком Российской Федерации, иной организацие, действующей от имени Российской Федерации</t>
  </si>
  <si>
    <t>3.1.1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</si>
  <si>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</si>
  <si>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</si>
  <si>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911 1 16 07010 03 0000 140</t>
  </si>
  <si>
    <t>3.1.2</t>
  </si>
  <si>
    <t>000 1 16 07090 00 0000 140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</si>
  <si>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</si>
  <si>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911 1 16 07090 03 0000 140</t>
  </si>
  <si>
    <t>3.2</t>
  </si>
  <si>
    <t>000 1 16 10000 00 0000 140</t>
  </si>
  <si>
    <t>Платежи в целях возмещения пичиненного ущерба (убытков)</t>
  </si>
  <si>
    <t>3.2.1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</si>
  <si>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</si>
  <si>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в 2019 году</t>
  </si>
  <si>
    <t>000 1 16 10123 01 0000 140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</si>
  <si>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</si>
  <si>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>182 1 16 10123 01 0031 140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</si>
  <si>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
</t>
  </si>
  <si>
    <t>806 1 16 10123 01 0031 140</t>
  </si>
  <si>
    <t>807 1 16 10123 01 0031 140</t>
  </si>
  <si>
    <t>815 1 16 10123 01 0031 140</t>
  </si>
  <si>
    <t>847 1 16 10123 01 0031 140</t>
  </si>
  <si>
    <t>4.</t>
  </si>
  <si>
    <t>000 1 17 00000 00 0000 000</t>
  </si>
  <si>
    <t>ПРОЧИЕ НЕНАЛОГОВЫЕ ДОХОДЫ</t>
  </si>
  <si>
    <t>4.1</t>
  </si>
  <si>
    <t>000 1 17 05000 00 0000 180</t>
  </si>
  <si>
    <t>Прочие неналоговые доходы</t>
  </si>
  <si>
    <t>4.1.1</t>
  </si>
  <si>
    <t>911 117 05030 03 0000 180</t>
  </si>
  <si>
    <t>II.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</si>
  <si>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</si>
  <si>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</si>
  <si>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</si>
  <si>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</si>
  <si>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</si>
  <si>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</si>
  <si>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1.1.1</t>
  </si>
  <si>
    <t>911 2 02 15001 03 0000 150</t>
  </si>
  <si>
    <t>1.2</t>
  </si>
  <si>
    <t>Субвенции бюджетам бюджетной системы  Российской Федерации</t>
  </si>
  <si>
    <t>1.2.1</t>
  </si>
  <si>
    <t>Субвенции местным бюджетам на выполнение передаваемых полномочий субъектов Российской Федерации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</si>
  <si>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 .</t>
  </si>
  <si>
    <t>1.2.1.1</t>
  </si>
  <si>
    <t>1.2.1.2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</si>
  <si>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</si>
  <si>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1.2.2</t>
  </si>
  <si>
    <t>Субвенции бюджетам муниципальных образований  на содержание ребенка в семье опекуна и приемной семье, а также вознагрождение, причитающееся приемному родителю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</si>
  <si>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вознагрождение, причитающееся приемному родителю</t>
  </si>
  <si>
    <t>1.2.2.1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</si>
  <si>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</si>
  <si>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1.2.2.2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</si>
  <si>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</si>
  <si>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ИТОГО ДОХОДОВ</t>
  </si>
  <si>
    <t>Приложение 4</t>
  </si>
  <si>
    <t>Распределение бюджетных ассигнований по разделам, подразделам, целевым статьям муниципальным программам и непрограммным направлениям деятельности, группам (группам и подгруппам) видов расходов бюджета внутригородского муниципального образования Санкт-Петербурга муниципальный округ Остров Декабристов на 2022 год</t>
  </si>
  <si>
    <t>N п/п</t>
  </si>
  <si>
    <t>Код раздела,под-раздела</t>
  </si>
  <si>
    <t>Код целевой статьи</t>
  </si>
  <si>
    <t>Код вида расходов (группа, подгруппа, элемент)</t>
  </si>
  <si>
    <t>ОБЩЕГОСУДАРСТВЕННЫЕ ВОПРОСЫ</t>
  </si>
  <si>
    <t>0100</t>
  </si>
  <si>
    <t>1.1.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</si>
  <si>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</si>
  <si>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</si>
  <si>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1.1.1.</t>
  </si>
  <si>
    <t>Компенсация депутатам, осуществляющим свои полномочия на непостоянной основе</t>
  </si>
  <si>
    <t>99 1 00 00001</t>
  </si>
  <si>
    <t>Расходы на выплаты персоналу в целях обеспечения выполнения функций государственными ( 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</si>
  <si>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</si>
  <si>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</si>
  <si>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</si>
  <si>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</si>
  <si>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</si>
  <si>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1.1.2.</t>
  </si>
  <si>
    <t>Аппарат представительного органа муниципального образования</t>
  </si>
  <si>
    <t>99 1 00 00003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</si>
  <si>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</si>
  <si>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</si>
  <si>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</si>
  <si>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</si>
  <si>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</si>
  <si>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</si>
  <si>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</si>
  <si>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</si>
  <si>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 xml:space="preserve">Прочая закупка товаров, работ и услуг </t>
  </si>
  <si>
    <t>244</t>
  </si>
  <si>
    <t>Закупка энергетических ресурсов</t>
  </si>
  <si>
    <t>247</t>
  </si>
  <si>
    <t>Функционирование Правительства Российской Федерации , высших исполнительных органов государственной власти субьектов Российской Федерации , местных администраций</t>
  </si>
  <si>
    <t>0104</t>
  </si>
  <si>
    <t>Содержание и обеспечение деятельности местной администрации по решению вопросов местного значения</t>
  </si>
  <si>
    <t>99 1 00 00004</t>
  </si>
  <si>
    <t>Прочая закупка товаров, работ и услуг</t>
  </si>
  <si>
    <t>Иные бюджетные ассигнования</t>
  </si>
  <si>
    <t>800</t>
  </si>
  <si>
    <t>Уплата налогов, сборов и иных платежей</t>
  </si>
  <si>
    <t>850</t>
  </si>
  <si>
    <t>Уплата иных платежей</t>
  </si>
  <si>
    <t>852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</si>
  <si>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</si>
  <si>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 2 00 G0850</t>
  </si>
  <si>
    <t>1.3</t>
  </si>
  <si>
    <t>Резервные фонды</t>
  </si>
  <si>
    <t>0111</t>
  </si>
  <si>
    <t>1.3.1</t>
  </si>
  <si>
    <t>Резервный фонд местной администрации</t>
  </si>
  <si>
    <t>99 2 00 00005</t>
  </si>
  <si>
    <t>Резервные средства</t>
  </si>
  <si>
    <t>870</t>
  </si>
  <si>
    <t>1.4</t>
  </si>
  <si>
    <t>Другие общегосударственные вопросы</t>
  </si>
  <si>
    <t>0113</t>
  </si>
  <si>
    <t>1.4.1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</si>
  <si>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</si>
  <si>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99 1 00 00002</t>
  </si>
  <si>
    <t>853</t>
  </si>
  <si>
    <t>1.4.2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</si>
  <si>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</si>
  <si>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00 2 00 G0100</t>
  </si>
  <si>
    <t>1.4.3</t>
  </si>
  <si>
    <t>Расходы на содержание и обеспечение деятельности муниципального казенного учреждения "Декабрист"</t>
  </si>
  <si>
    <t>99 1 00 00006</t>
  </si>
  <si>
    <t>Расходы на выплаты персоналу казенных учреждений</t>
  </si>
  <si>
    <t>110</t>
  </si>
  <si>
    <t>Фонд оплаты труда казенных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</si>
  <si>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</si>
  <si>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</si>
  <si>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</si>
  <si>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 xml:space="preserve">Уплата налогов, сборов и иных платежей </t>
  </si>
  <si>
    <t xml:space="preserve">Уплата прочих налогов, сборов  </t>
  </si>
  <si>
    <t>НАЦИОНАЛЬНАЯ ЭКОНОМИКА</t>
  </si>
  <si>
    <t>0400</t>
  </si>
  <si>
    <t>2.1.</t>
  </si>
  <si>
    <t>Общеэкономические вопросы</t>
  </si>
  <si>
    <t>0401</t>
  </si>
  <si>
    <t>2.1.1.</t>
  </si>
  <si>
    <t>Расходы на реализацию муниципальной программы «Участие в организации и финансировании временного трудоустройства несовершеннолетних в возрасте от 14 до 18 лет в свободное от учёбы время на территории внутригородского муниципального образования Санкт-Петербурга муниципальный округ Остров Декабристов»</t>
  </si>
  <si>
    <t>02 0 30 00300</t>
  </si>
  <si>
    <t>2.2</t>
  </si>
  <si>
    <t>Дорожное хозяйство (дорожные фонды)</t>
  </si>
  <si>
    <t>0409</t>
  </si>
  <si>
    <t>2.2.1</t>
  </si>
  <si>
    <t>Расходы на реализацию муниципальной программы «Участие в реализации мер по профилактике дорожно-транспортного травматизма на территории внутригородского муниципального образования Санкт-Петербурга муниципальный округ Остров Декабристов»</t>
  </si>
  <si>
    <t>06 0 27 00270</t>
  </si>
  <si>
    <t>ЖИЛИЩНО-КОММУНАЛЬНОЕ ХОЗЯЙСТВО</t>
  </si>
  <si>
    <t>0500</t>
  </si>
  <si>
    <t>3.1.</t>
  </si>
  <si>
    <t>Благоустройство</t>
  </si>
  <si>
    <t>0503</t>
  </si>
  <si>
    <t>3.1.1.</t>
  </si>
  <si>
    <t>Расходы на реализацию муниципальной программы «Осуществление благоустройства территории внутригородского муниципального образования Санкт-Петербурга муниципальный округ Остров Декабристов»</t>
  </si>
  <si>
    <t>03 0 09 00900</t>
  </si>
  <si>
    <t>ОБРАЗОВАНИЕ</t>
  </si>
  <si>
    <t>0700</t>
  </si>
  <si>
    <t>4.1.</t>
  </si>
  <si>
    <t>Профессиональная подготовка, переподготовка и повышение квалификации</t>
  </si>
  <si>
    <t>0705</t>
  </si>
  <si>
    <t>4.1.1.</t>
  </si>
  <si>
    <t>Расходы на реализацию муниципальной программы «Организация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 выборных органов местного самоуправления, депутатов муниципальных советов муниципальных образований, муниципальных служащих, а также организации подготовки кадров для муниципальной службы в порядке, предусмотренном  Российской Федерации об образовании и законодательством Российской Федерации о муниципальной службе внутригородского муниципального образования Санкт-Петербурга муниципальный округ Остров Декабристов»</t>
  </si>
  <si>
    <t>04 0 36 00360</t>
  </si>
  <si>
    <t>4.2.</t>
  </si>
  <si>
    <t>Другие вопросы в области образования</t>
  </si>
  <si>
    <t>0709</t>
  </si>
  <si>
    <t>4.2.1.</t>
  </si>
  <si>
    <t xml:space="preserve">Расходы на реализацию муниципальной программы «Проведение работ по военно-патриотическому воспитанию граждан внутригородского муниципального образования Санкт-Петербурга муниципальный округ Остров Декабристов» </t>
  </si>
  <si>
    <t>05 0 07 00700</t>
  </si>
  <si>
    <t>4.2.2.</t>
  </si>
  <si>
    <t>Расходы на реализацию муниципальной программы «Участие в реализации мер по профилактике дорожно-транспортного травматизма на территории внутригородского муниципального образования Санкт-Петербурга муниципальный округ Остров Декабристов» образования</t>
  </si>
  <si>
    <t>4.2.3.</t>
  </si>
  <si>
    <t>Расходы на реализацию муниципальной программы «Участие в профилактике терроризма и экстремизма, а также в минимизации и (или) ликвидации последствий их проявлений на территории внутригородского муниципального образования Санкт-Петербурга муниципальный округ Остров Декабристов»</t>
  </si>
  <si>
    <t>07 0 29 00290</t>
  </si>
  <si>
    <t>4.2.4.</t>
  </si>
  <si>
    <t>Расходы на реализацию муниципальной программы «Участие в формах, установленных законодательством Санкт-Петербурга,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на территории внутригородского муниципального образования Санкт-Петербурга муниципальный округ Остров Декабристов»</t>
  </si>
  <si>
    <t>08 0 35 00350</t>
  </si>
  <si>
    <t>4.2.5.</t>
  </si>
  <si>
    <t>Расходы на реализацию муниципальной программы «Участие в деятельности по профилактике правонарушений в Санкт-Петербурге в соответствии с федеральным законодательством и законодательством Санкт-Петербурга внутригородского муниципального образования Санкт-Петербурга муниципальный округ Остров Декабристов»</t>
  </si>
  <si>
    <t>09 0 28 00280</t>
  </si>
  <si>
    <t>5.</t>
  </si>
  <si>
    <t xml:space="preserve">КУЛЬТУРА, КИНЕМАТОГРАФИЯ </t>
  </si>
  <si>
    <t>0800</t>
  </si>
  <si>
    <t>5.1</t>
  </si>
  <si>
    <t>Культура</t>
  </si>
  <si>
    <t>0801</t>
  </si>
  <si>
    <t>5.1.1.</t>
  </si>
  <si>
    <t>Расходы на реализацию муниципальной программы «Организация и проведение местных и участие в организации и проведении городских праздничных и иных зрелищных мероприятий на территории внутригородского муниципального образования Санкт-Петербурга муниципальный округ Остров Декабристов»</t>
  </si>
  <si>
    <t>10 0 14 00040</t>
  </si>
  <si>
    <t>5.1.2.</t>
  </si>
  <si>
    <t>Расходы на реализацию муниципальной программы «Организация и проведение мероприятий по сохранению и развитию местных традиций и обрядов на территории внутригородского муниципального образования Санкт-Петербурга муниципальный округ Остров Декабристов»</t>
  </si>
  <si>
    <t>11 0 05 00050</t>
  </si>
  <si>
    <t>5.1.3.</t>
  </si>
  <si>
    <t>Расходы на реализацию муниципальной программы «Организация и проведение досуговых мероприятий для жителей внутригородского муниципального образования Санкт-Петербурга муниципальный округ Остров Декабристов»</t>
  </si>
  <si>
    <t>12 0 08 00080</t>
  </si>
  <si>
    <t>6.</t>
  </si>
  <si>
    <t>СОЦИАЛЬНАЯ ПОЛИТИКА</t>
  </si>
  <si>
    <t>1000</t>
  </si>
  <si>
    <t>6.1.</t>
  </si>
  <si>
    <t>Пенсионное обеспечение</t>
  </si>
  <si>
    <t>1001</t>
  </si>
  <si>
    <t>6.1.1.</t>
  </si>
  <si>
    <t>Назначение, выплата, перерасчет пенсии за выслугу лет, ежемесячной доплаты к пенсии за выслугу лет, ежемесячной доплаты к пенсии за стаж лицам,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приостановление, возобновление, прекращение выплаты пенсии за выслугу лет, ежемесячной доплаты к пенсии за выслугу лет, ежемесячной доплаты к пенсии за стаж в соответствии с законом Санкт-Петербурга</t>
  </si>
  <si>
    <t>99 3 00 00007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</si>
  <si>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</si>
  <si>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</si>
  <si>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</si>
  <si>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</si>
  <si>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</si>
  <si>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</si>
  <si>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6.2.</t>
  </si>
  <si>
    <t>Социальное обеспечение населения</t>
  </si>
  <si>
    <t>1003</t>
  </si>
  <si>
    <t>6.2.1.</t>
  </si>
  <si>
    <t>Назначение, выплата, перерасчет ежемесячной доплаты к страховой пенсии по старости, страховой пенсии по инвалидности, пенсии за выслугу лет за стаж работы в органах местного самоуправления, муниципальных органах муниципальных образований (далее - доплата за стаж) лицам, замещавшим муниципальные должности на постоянной основе в органах местного самоуправления, муниципальных органах муниципальных образований, а также приостановление, возобновление, прекращение выплаты доплаты за стаж в соответствии с законом Санкт-Петербурга</t>
  </si>
  <si>
    <t>99 3 00 00008</t>
  </si>
  <si>
    <t>6.3.</t>
  </si>
  <si>
    <t>Охрана семьи и детства</t>
  </si>
  <si>
    <t>1004</t>
  </si>
  <si>
    <t>6.3.1.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</si>
  <si>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</si>
  <si>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51 1 00 G0860</t>
  </si>
  <si>
    <t>Пособия, компенсации, меры социальной поддержки по публичным нормативным обязательствам</t>
  </si>
  <si>
    <t>313</t>
  </si>
  <si>
    <t>6.3.2.</t>
  </si>
  <si>
    <t>Расходы на исполнение государственного полномочия Санкт-Петербурга по выплате денежных средств на вознаграждение приемным родителям за счет субвенций из бюджета Санкт-Петербурга</t>
  </si>
  <si>
    <t>51 1 00 G0870</t>
  </si>
  <si>
    <t>Социальные выплаты гражданам, кроме публичных нормативных социальных выплат</t>
  </si>
  <si>
    <t>320</t>
  </si>
  <si>
    <t>Приобретение товаров, работ, услуг в пользу граждан в целях их социального обеспечения</t>
  </si>
  <si>
    <t>323</t>
  </si>
  <si>
    <t>7.</t>
  </si>
  <si>
    <t xml:space="preserve">ФИЗИЧЕСКАЯ КУЛЬТУРА И СПОРТ </t>
  </si>
  <si>
    <t>1100</t>
  </si>
  <si>
    <t>7.1.</t>
  </si>
  <si>
    <t>Физическая культура</t>
  </si>
  <si>
    <t>1101</t>
  </si>
  <si>
    <t>7.1.1.</t>
  </si>
  <si>
    <t>Расходы на реализацию муниципальной программы «Организация и проведение официальных физкультурных мероприятий, физкультурно-оздоровительных мероприятий и спортивных мероприятий на территории внутригородского муниципального образования Санкт-Петербурга муниципальный округ Остров Декабристов»</t>
  </si>
  <si>
    <t>13 0 06 00060</t>
  </si>
  <si>
    <t>8.</t>
  </si>
  <si>
    <t>СРЕДСТВА МАССОВОЙ ИНФОРМАЦИИ</t>
  </si>
  <si>
    <t>1200</t>
  </si>
  <si>
    <t>8.1.</t>
  </si>
  <si>
    <t>Периодическая печать и издательства</t>
  </si>
  <si>
    <t>1202</t>
  </si>
  <si>
    <t>8.1.1.</t>
  </si>
  <si>
    <t>Расходы на реализацию муниципальной программы «Учреждение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 официальной информации о социально-экономическом и культурном развитии, о развитии его общественной инфраструктуры и иной официальной информации внутригородского муниципального образования Санкт-Петербурга муниципальный округ Остров Декабристов»</t>
  </si>
  <si>
    <t>14 0 25 00250</t>
  </si>
  <si>
    <t>ИТОГО РАСХОДОВ</t>
  </si>
  <si>
    <t>Распределение бюджетных ассигнований по ведомственной структуре  расходов бюджета внутригородского муниципального образования Санкт-Петербурга муниципальный округ Остров Декабристов на 2022 год</t>
  </si>
  <si>
    <t>НАИМЕНОВАНИЕ СТАТЕЙ</t>
  </si>
  <si>
    <t>Код главного распорядителя бюджетных средств</t>
  </si>
  <si>
    <t>I.</t>
  </si>
  <si>
    <t>МУНИЦИПАЛЬНЫЙ СОВЕТ ВНУТРИГОРОДСКОГО МУНИЦИПАЛЬНОГО ОБРАЗОВАНИЯ САНКТ-ПЕТЕРБУРГА МУНИЦИПАЛЬНЫЙ ОКРУГ ОСТРОВ ДЕКАБРИСТОВ</t>
  </si>
  <si>
    <t>985</t>
  </si>
  <si>
    <t>1.2.</t>
  </si>
  <si>
    <t>1.2.1.</t>
  </si>
  <si>
    <t>МЕСТНАЯ АДМИНИСТРАЦИЯ ВНУТРИГОРОДСКОГО МУНИЦИПАЛЬНОГО ОБРАЗОВАНИЯ САНКТ-ПЕТЕРБУРГА МУНИЦИПАЛЬНЫЙ ОКРУГ ОСТРОВ ДЕКАБРИСТОВ</t>
  </si>
  <si>
    <t>911</t>
  </si>
  <si>
    <t>2.1.1</t>
  </si>
  <si>
    <t xml:space="preserve"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 </t>
  </si>
  <si>
    <t>3.1.2.</t>
  </si>
  <si>
    <t>Приложение 5</t>
  </si>
  <si>
    <t>Приложение 6</t>
  </si>
  <si>
    <t>Источники внутреннего финансирования дефицита бюджета внутригородского муниципального образования Санкт-Петербурга муниципальный округ Остров Декабристов на 2022 год</t>
  </si>
  <si>
    <t>Код</t>
  </si>
  <si>
    <t>000 01 00 0000 00 0000 000</t>
  </si>
  <si>
    <t>ИСТОЧНИКИ ВНУТРЕННЕГО ФИНАНСИРОВАНИЯ ДЕФИЦИТОВ БЮДЖЕТОВ</t>
  </si>
  <si>
    <t>000 01 05 0000 00 0000 000</t>
  </si>
  <si>
    <t>Изменение остатков средств на счетах по учету средств бюджетов</t>
  </si>
  <si>
    <t>911 01 05 0201 03 0000 510</t>
  </si>
  <si>
    <t xml:space="preserve">Увеличение прочих остатков денежных средств бюджетов внутригородских муниципальных образований городов федерального значения </t>
  </si>
  <si>
    <t>911 01 05 02 01 03 0000 610</t>
  </si>
  <si>
    <t xml:space="preserve">Уменьшение прочих остатков денежных средств бюджетов внутригородских муниципальных образований городов федерального значения </t>
  </si>
  <si>
    <t>Итого:</t>
  </si>
  <si>
    <t>Объем бюджетных ассигнований на исполнение публичных нормативных обязательств бюджета внутригородского муниципального образования Санкт-Петербурга муниципальный округ Остров Декабристов на 2022 год</t>
  </si>
  <si>
    <t>№</t>
  </si>
  <si>
    <t xml:space="preserve">Наименование </t>
  </si>
  <si>
    <t>Код бюджетной классификации расходов</t>
  </si>
  <si>
    <t>1.1.2</t>
  </si>
  <si>
    <t>1.1.3</t>
  </si>
  <si>
    <t>Перечень главных распорядителей средств бюджета внутригородского муниципального образования Санкт - Петербурга муниципальный округ Остров Декабристов на 2022 год</t>
  </si>
  <si>
    <t>Муниципальный совет внутригородского муниципального образования Санкт-Петербурга муниципальный округ Остров Декабристов</t>
  </si>
  <si>
    <t>Главные распорядители бюджетных средств</t>
  </si>
  <si>
    <t>Код целевой статьи расходов</t>
  </si>
  <si>
    <t>Наименование уелевых статей расходов</t>
  </si>
  <si>
    <t>тыс. рублей</t>
  </si>
  <si>
    <t>Годовой объем бюджетных ассигнований</t>
  </si>
  <si>
    <t xml:space="preserve">Годовой объем </t>
  </si>
  <si>
    <t xml:space="preserve"> внутригородского муниципального образования</t>
  </si>
  <si>
    <t>ДОХОДЫ ОТ ОКАЗАНИЯ ПЛАТНЫХ УСЛУГ И КОМПЕНСАЦИИ ЗАТРАТ ГОСУДАРСТВА</t>
  </si>
  <si>
    <t>000 2 02 30000 00 0000 150</t>
  </si>
  <si>
    <t>000 2 02 30024 00 0000 150</t>
  </si>
  <si>
    <t>911 2 02 30024 03 0000 150</t>
  </si>
  <si>
    <t>911 2 02 30024 03 0100 150</t>
  </si>
  <si>
    <t>911 2 02 30024 03 0200 150</t>
  </si>
  <si>
    <t>000 202 30027 00 0000 150</t>
  </si>
  <si>
    <t>911 2 02 30027 03 0000 150</t>
  </si>
  <si>
    <t>911 2 02 30027 03 0100 150</t>
  </si>
  <si>
    <t>911 2 02 30027 03 0200 150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</si>
</sst>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000"/>
  </numFmts>
  <fonts count="22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2"/>
      <color indexed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6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60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b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0" fontId="9" fillId="0" borderId="0"/>
    <xf numFmtId="0" fontId="9" fillId="0" borderId="0" applyNumberFormat="0" applyFill="0" applyBorder="0" applyProtection="0"/>
  </cellStyleXfs>
  <cellXfs count="211">
    <xf numFmtId="0" fontId="0" fillId="0" borderId="0" xfId="0"/>
    <xf numFmtId="0" fontId="2" fillId="0" borderId="0" xfId="0" applyFont="1"/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horizontal="left" wrapText="1"/>
    </xf>
    <xf numFmtId="49" fontId="1" fillId="2" borderId="0" xfId="0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0" fontId="1" fillId="2" borderId="0" xfId="0" applyFont="1" applyFill="1"/>
    <xf numFmtId="0" fontId="1" fillId="2" borderId="0" xfId="0" applyFont="1" applyFill="1" applyAlignment="1">
      <alignment horizontal="left" wrapText="1"/>
    </xf>
    <xf numFmtId="0" fontId="5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49" fontId="5" fillId="2" borderId="9" xfId="0" applyNumberFormat="1" applyFont="1" applyFill="1" applyBorder="1" applyAlignment="1">
      <alignment horizontal="right" wrapText="1"/>
    </xf>
    <xf numFmtId="0" fontId="5" fillId="2" borderId="13" xfId="2" applyFont="1" applyFill="1" applyBorder="1" applyAlignment="1">
      <alignment horizontal="center"/>
    </xf>
    <xf numFmtId="164" fontId="5" fillId="2" borderId="10" xfId="2" applyNumberFormat="1" applyFont="1" applyFill="1" applyBorder="1" applyAlignment="1">
      <alignment horizontal="right"/>
    </xf>
    <xf numFmtId="49" fontId="1" fillId="2" borderId="9" xfId="0" applyNumberFormat="1" applyFont="1" applyFill="1" applyBorder="1" applyAlignment="1">
      <alignment horizontal="right" wrapText="1"/>
    </xf>
    <xf numFmtId="0" fontId="1" fillId="2" borderId="13" xfId="2" applyFont="1" applyFill="1" applyBorder="1" applyAlignment="1">
      <alignment horizontal="center"/>
    </xf>
    <xf numFmtId="164" fontId="1" fillId="2" borderId="10" xfId="2" applyNumberFormat="1" applyFont="1" applyFill="1" applyBorder="1" applyAlignment="1">
      <alignment horizontal="right" wrapText="1"/>
    </xf>
    <xf numFmtId="0" fontId="5" fillId="3" borderId="13" xfId="2" applyFont="1" applyFill="1" applyBorder="1" applyAlignment="1">
      <alignment horizontal="center"/>
    </xf>
    <xf numFmtId="164" fontId="5" fillId="3" borderId="10" xfId="2" applyNumberFormat="1" applyFont="1" applyFill="1" applyBorder="1" applyAlignment="1">
      <alignment horizontal="right"/>
    </xf>
    <xf numFmtId="164" fontId="1" fillId="2" borderId="10" xfId="2" applyNumberFormat="1" applyFont="1" applyFill="1" applyBorder="1" applyAlignment="1">
      <alignment horizontal="right"/>
    </xf>
    <xf numFmtId="0" fontId="10" fillId="2" borderId="0" xfId="0" applyFont="1" applyFill="1"/>
    <xf numFmtId="164" fontId="5" fillId="2" borderId="10" xfId="2" applyNumberFormat="1" applyFont="1" applyFill="1" applyBorder="1" applyAlignment="1">
      <alignment horizontal="right" wrapText="1"/>
    </xf>
    <xf numFmtId="2" fontId="5" fillId="2" borderId="0" xfId="0" applyNumberFormat="1" applyFont="1" applyFill="1"/>
    <xf numFmtId="49" fontId="1" fillId="2" borderId="9" xfId="0" applyNumberFormat="1" applyFont="1" applyFill="1" applyBorder="1" applyAlignment="1">
      <alignment horizontal="right"/>
    </xf>
    <xf numFmtId="49" fontId="5" fillId="2" borderId="9" xfId="0" applyNumberFormat="1" applyFont="1" applyFill="1" applyBorder="1" applyAlignment="1">
      <alignment horizontal="right"/>
    </xf>
    <xf numFmtId="164" fontId="1" fillId="3" borderId="10" xfId="2" applyNumberFormat="1" applyFont="1" applyFill="1" applyBorder="1" applyAlignment="1">
      <alignment horizontal="right"/>
    </xf>
    <xf numFmtId="0" fontId="8" fillId="2" borderId="13" xfId="2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right"/>
    </xf>
    <xf numFmtId="0" fontId="8" fillId="2" borderId="15" xfId="2" applyFont="1" applyFill="1" applyBorder="1" applyAlignment="1">
      <alignment horizontal="center"/>
    </xf>
    <xf numFmtId="164" fontId="1" fillId="2" borderId="16" xfId="2" applyNumberFormat="1" applyFont="1" applyFill="1" applyBorder="1" applyAlignment="1">
      <alignment horizontal="right" wrapText="1"/>
    </xf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/>
    </xf>
    <xf numFmtId="0" fontId="5" fillId="2" borderId="13" xfId="0" applyFont="1" applyFill="1" applyBorder="1" applyAlignment="1">
      <alignment wrapText="1"/>
    </xf>
    <xf numFmtId="49" fontId="5" fillId="2" borderId="13" xfId="0" applyNumberFormat="1" applyFont="1" applyFill="1" applyBorder="1" applyAlignment="1">
      <alignment horizontal="center"/>
    </xf>
    <xf numFmtId="164" fontId="11" fillId="2" borderId="10" xfId="0" applyNumberFormat="1" applyFont="1" applyFill="1" applyBorder="1" applyAlignment="1">
      <alignment horizontal="right" vertical="center" wrapText="1"/>
    </xf>
    <xf numFmtId="49" fontId="5" fillId="2" borderId="9" xfId="0" applyNumberFormat="1" applyFont="1" applyFill="1" applyBorder="1" applyAlignment="1">
      <alignment horizontal="right" vertical="center" wrapText="1"/>
    </xf>
    <xf numFmtId="49" fontId="5" fillId="2" borderId="13" xfId="0" applyNumberFormat="1" applyFont="1" applyFill="1" applyBorder="1" applyAlignment="1">
      <alignment horizontal="center" wrapText="1"/>
    </xf>
    <xf numFmtId="164" fontId="11" fillId="2" borderId="10" xfId="0" applyNumberFormat="1" applyFont="1" applyFill="1" applyBorder="1" applyAlignment="1">
      <alignment horizontal="right" wrapText="1"/>
    </xf>
    <xf numFmtId="49" fontId="1" fillId="2" borderId="9" xfId="0" applyNumberFormat="1" applyFont="1" applyFill="1" applyBorder="1" applyAlignment="1">
      <alignment horizontal="right" vertical="center" wrapText="1"/>
    </xf>
    <xf numFmtId="0" fontId="1" fillId="2" borderId="13" xfId="0" applyFont="1" applyFill="1" applyBorder="1" applyAlignment="1">
      <alignment wrapText="1"/>
    </xf>
    <xf numFmtId="49" fontId="1" fillId="2" borderId="13" xfId="0" applyNumberFormat="1" applyFont="1" applyFill="1" applyBorder="1" applyAlignment="1">
      <alignment horizontal="center" wrapText="1"/>
    </xf>
    <xf numFmtId="164" fontId="6" fillId="2" borderId="10" xfId="0" applyNumberFormat="1" applyFont="1" applyFill="1" applyBorder="1" applyAlignment="1">
      <alignment horizontal="right" wrapText="1"/>
    </xf>
    <xf numFmtId="0" fontId="8" fillId="2" borderId="13" xfId="0" applyFont="1" applyFill="1" applyBorder="1" applyAlignment="1">
      <alignment wrapText="1"/>
    </xf>
    <xf numFmtId="49" fontId="1" fillId="2" borderId="13" xfId="0" applyNumberFormat="1" applyFont="1" applyFill="1" applyBorder="1" applyAlignment="1">
      <alignment horizontal="center"/>
    </xf>
    <xf numFmtId="164" fontId="11" fillId="2" borderId="10" xfId="0" applyNumberFormat="1" applyFont="1" applyFill="1" applyBorder="1"/>
    <xf numFmtId="49" fontId="11" fillId="2" borderId="13" xfId="0" applyNumberFormat="1" applyFont="1" applyFill="1" applyBorder="1" applyAlignment="1">
      <alignment horizontal="center"/>
    </xf>
    <xf numFmtId="49" fontId="12" fillId="2" borderId="13" xfId="0" applyNumberFormat="1" applyFont="1" applyFill="1" applyBorder="1" applyAlignment="1">
      <alignment horizontal="center"/>
    </xf>
    <xf numFmtId="49" fontId="6" fillId="2" borderId="13" xfId="0" applyNumberFormat="1" applyFont="1" applyFill="1" applyBorder="1" applyAlignment="1">
      <alignment horizontal="center"/>
    </xf>
    <xf numFmtId="164" fontId="6" fillId="2" borderId="10" xfId="0" applyNumberFormat="1" applyFont="1" applyFill="1" applyBorder="1"/>
    <xf numFmtId="0" fontId="13" fillId="2" borderId="13" xfId="0" applyFont="1" applyFill="1" applyBorder="1" applyAlignment="1">
      <alignment wrapText="1"/>
    </xf>
    <xf numFmtId="49" fontId="13" fillId="2" borderId="13" xfId="0" applyNumberFormat="1" applyFont="1" applyFill="1" applyBorder="1" applyAlignment="1">
      <alignment horizontal="center"/>
    </xf>
    <xf numFmtId="164" fontId="13" fillId="2" borderId="10" xfId="0" applyNumberFormat="1" applyFont="1" applyFill="1" applyBorder="1"/>
    <xf numFmtId="49" fontId="8" fillId="2" borderId="13" xfId="0" applyNumberFormat="1" applyFont="1" applyFill="1" applyBorder="1" applyAlignment="1">
      <alignment horizontal="center"/>
    </xf>
    <xf numFmtId="164" fontId="8" fillId="2" borderId="10" xfId="0" applyNumberFormat="1" applyFont="1" applyFill="1" applyBorder="1"/>
    <xf numFmtId="0" fontId="5" fillId="0" borderId="0" xfId="0" applyFont="1"/>
    <xf numFmtId="49" fontId="14" fillId="2" borderId="13" xfId="0" applyNumberFormat="1" applyFont="1" applyFill="1" applyBorder="1" applyAlignment="1">
      <alignment horizontal="center"/>
    </xf>
    <xf numFmtId="164" fontId="5" fillId="2" borderId="10" xfId="0" applyNumberFormat="1" applyFont="1" applyFill="1" applyBorder="1"/>
    <xf numFmtId="164" fontId="1" fillId="2" borderId="10" xfId="0" applyNumberFormat="1" applyFont="1" applyFill="1" applyBorder="1"/>
    <xf numFmtId="0" fontId="8" fillId="2" borderId="17" xfId="0" applyFont="1" applyFill="1" applyBorder="1" applyAlignment="1">
      <alignment horizontal="left" wrapText="1"/>
    </xf>
    <xf numFmtId="0" fontId="11" fillId="2" borderId="13" xfId="0" applyFont="1" applyFill="1" applyBorder="1" applyAlignment="1">
      <alignment wrapText="1"/>
    </xf>
    <xf numFmtId="49" fontId="15" fillId="2" borderId="13" xfId="0" applyNumberFormat="1" applyFont="1" applyFill="1" applyBorder="1" applyAlignment="1">
      <alignment horizontal="center"/>
    </xf>
    <xf numFmtId="0" fontId="1" fillId="0" borderId="13" xfId="0" applyFont="1" applyBorder="1" applyAlignment="1">
      <alignment wrapText="1"/>
    </xf>
    <xf numFmtId="0" fontId="1" fillId="0" borderId="11" xfId="0" applyFont="1" applyBorder="1" applyAlignment="1">
      <alignment wrapText="1"/>
    </xf>
    <xf numFmtId="164" fontId="6" fillId="2" borderId="8" xfId="0" applyNumberFormat="1" applyFont="1" applyFill="1" applyBorder="1"/>
    <xf numFmtId="0" fontId="3" fillId="2" borderId="0" xfId="0" applyFont="1" applyFill="1"/>
    <xf numFmtId="0" fontId="5" fillId="2" borderId="13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3" fillId="2" borderId="13" xfId="0" applyFont="1" applyFill="1" applyBorder="1" applyAlignment="1">
      <alignment horizontal="center" wrapText="1"/>
    </xf>
    <xf numFmtId="0" fontId="8" fillId="2" borderId="13" xfId="0" applyFont="1" applyFill="1" applyBorder="1" applyAlignment="1">
      <alignment horizontal="center" wrapText="1"/>
    </xf>
    <xf numFmtId="0" fontId="11" fillId="2" borderId="13" xfId="0" applyFont="1" applyFill="1" applyBorder="1" applyAlignment="1">
      <alignment horizontal="center" wrapText="1"/>
    </xf>
    <xf numFmtId="0" fontId="6" fillId="2" borderId="13" xfId="0" applyFont="1" applyFill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5" fillId="0" borderId="5" xfId="0" applyFont="1" applyBorder="1" applyAlignment="1">
      <alignment horizontal="center"/>
    </xf>
    <xf numFmtId="0" fontId="5" fillId="0" borderId="12" xfId="0" applyFont="1" applyBorder="1" applyAlignment="1">
      <alignment horizontal="left" wrapText="1"/>
    </xf>
    <xf numFmtId="164" fontId="5" fillId="0" borderId="6" xfId="0" applyNumberFormat="1" applyFont="1" applyBorder="1" applyAlignment="1">
      <alignment horizontal="right" wrapText="1"/>
    </xf>
    <xf numFmtId="0" fontId="1" fillId="0" borderId="9" xfId="0" applyFont="1" applyBorder="1" applyAlignment="1">
      <alignment horizontal="center"/>
    </xf>
    <xf numFmtId="164" fontId="1" fillId="0" borderId="10" xfId="0" applyNumberFormat="1" applyFont="1" applyBorder="1" applyAlignment="1">
      <alignment horizontal="right" wrapText="1"/>
    </xf>
    <xf numFmtId="0" fontId="1" fillId="0" borderId="7" xfId="0" applyFont="1" applyBorder="1" applyAlignment="1">
      <alignment horizontal="center"/>
    </xf>
    <xf numFmtId="164" fontId="1" fillId="0" borderId="8" xfId="0" applyNumberFormat="1" applyFont="1" applyBorder="1" applyAlignment="1">
      <alignment horizontal="right"/>
    </xf>
    <xf numFmtId="0" fontId="1" fillId="0" borderId="4" xfId="0" applyFont="1" applyBorder="1"/>
    <xf numFmtId="0" fontId="5" fillId="0" borderId="4" xfId="0" applyFont="1" applyBorder="1" applyAlignment="1">
      <alignment horizontal="right"/>
    </xf>
    <xf numFmtId="164" fontId="5" fillId="0" borderId="4" xfId="0" applyNumberFormat="1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2" borderId="13" xfId="0" applyFont="1" applyFill="1" applyBorder="1" applyAlignment="1">
      <alignment vertical="top" wrapText="1"/>
    </xf>
    <xf numFmtId="0" fontId="6" fillId="2" borderId="13" xfId="0" applyFont="1" applyFill="1" applyBorder="1" applyAlignment="1">
      <alignment vertical="top" wrapText="1"/>
    </xf>
    <xf numFmtId="0" fontId="8" fillId="2" borderId="13" xfId="0" applyFont="1" applyFill="1" applyBorder="1" applyAlignment="1">
      <alignment vertical="top" wrapText="1"/>
    </xf>
    <xf numFmtId="164" fontId="8" fillId="2" borderId="8" xfId="0" applyNumberFormat="1" applyFont="1" applyFill="1" applyBorder="1"/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center" wrapText="1"/>
    </xf>
    <xf numFmtId="0" fontId="1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 wrapText="1"/>
    </xf>
    <xf numFmtId="0" fontId="4" fillId="2" borderId="4" xfId="0" applyFont="1" applyFill="1" applyBorder="1" applyAlignment="1">
      <alignment horizontal="center" wrapText="1"/>
    </xf>
    <xf numFmtId="0" fontId="1" fillId="2" borderId="0" xfId="0" applyFont="1" applyFill="1" applyAlignment="1">
      <alignment horizontal="right"/>
    </xf>
    <xf numFmtId="49" fontId="5" fillId="2" borderId="5" xfId="0" applyNumberFormat="1" applyFont="1" applyFill="1" applyBorder="1" applyAlignment="1">
      <alignment horizontal="right" wrapText="1"/>
    </xf>
    <xf numFmtId="0" fontId="5" fillId="3" borderId="12" xfId="2" applyFont="1" applyFill="1" applyBorder="1" applyAlignment="1">
      <alignment horizontal="center"/>
    </xf>
    <xf numFmtId="164" fontId="5" fillId="3" borderId="6" xfId="2" applyNumberFormat="1" applyFont="1" applyFill="1" applyBorder="1" applyAlignment="1">
      <alignment horizontal="right" wrapText="1"/>
    </xf>
    <xf numFmtId="49" fontId="1" fillId="2" borderId="4" xfId="0" applyNumberFormat="1" applyFont="1" applyFill="1" applyBorder="1" applyAlignment="1">
      <alignment horizontal="right"/>
    </xf>
    <xf numFmtId="0" fontId="5" fillId="2" borderId="4" xfId="2" applyFont="1" applyFill="1" applyBorder="1" applyAlignment="1">
      <alignment horizontal="center"/>
    </xf>
    <xf numFmtId="164" fontId="5" fillId="2" borderId="4" xfId="2" applyNumberFormat="1" applyFont="1" applyFill="1" applyBorder="1" applyAlignment="1">
      <alignment horizontal="right"/>
    </xf>
    <xf numFmtId="164" fontId="13" fillId="2" borderId="10" xfId="2" applyNumberFormat="1" applyFont="1" applyFill="1" applyBorder="1" applyAlignment="1">
      <alignment horizontal="right"/>
    </xf>
    <xf numFmtId="49" fontId="1" fillId="2" borderId="0" xfId="0" applyNumberFormat="1" applyFont="1" applyFill="1"/>
    <xf numFmtId="0" fontId="5" fillId="2" borderId="0" xfId="0" applyFont="1" applyFill="1" applyAlignment="1">
      <alignment horizontal="center"/>
    </xf>
    <xf numFmtId="49" fontId="3" fillId="2" borderId="5" xfId="0" applyNumberFormat="1" applyFont="1" applyFill="1" applyBorder="1" applyAlignment="1">
      <alignment horizontal="right" vertical="center" wrapText="1"/>
    </xf>
    <xf numFmtId="0" fontId="5" fillId="2" borderId="12" xfId="0" applyFont="1" applyFill="1" applyBorder="1" applyAlignment="1">
      <alignment horizontal="left" wrapText="1"/>
    </xf>
    <xf numFmtId="0" fontId="3" fillId="2" borderId="12" xfId="0" applyFont="1" applyFill="1" applyBorder="1" applyAlignment="1">
      <alignment horizontal="center" wrapText="1"/>
    </xf>
    <xf numFmtId="49" fontId="16" fillId="2" borderId="12" xfId="0" applyNumberFormat="1" applyFont="1" applyFill="1" applyBorder="1" applyAlignment="1">
      <alignment horizontal="center" wrapText="1"/>
    </xf>
    <xf numFmtId="164" fontId="16" fillId="2" borderId="6" xfId="0" applyNumberFormat="1" applyFont="1" applyFill="1" applyBorder="1" applyAlignment="1">
      <alignment horizontal="right" wrapText="1"/>
    </xf>
    <xf numFmtId="0" fontId="5" fillId="2" borderId="13" xfId="0" applyFont="1" applyFill="1" applyBorder="1" applyAlignment="1">
      <alignment horizontal="left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top" wrapText="1" readingOrder="1"/>
    </xf>
    <xf numFmtId="0" fontId="5" fillId="2" borderId="13" xfId="0" applyFont="1" applyFill="1" applyBorder="1" applyAlignment="1">
      <alignment horizontal="center" wrapText="1" readingOrder="1"/>
    </xf>
    <xf numFmtId="164" fontId="5" fillId="2" borderId="10" xfId="0" applyNumberFormat="1" applyFont="1" applyFill="1" applyBorder="1" applyAlignment="1">
      <alignment horizontal="right" vertical="center" wrapText="1"/>
    </xf>
    <xf numFmtId="4" fontId="1" fillId="2" borderId="0" xfId="0" applyNumberFormat="1" applyFont="1" applyFill="1"/>
    <xf numFmtId="49" fontId="1" fillId="2" borderId="7" xfId="0" applyNumberFormat="1" applyFont="1" applyFill="1" applyBorder="1" applyAlignment="1">
      <alignment horizontal="right"/>
    </xf>
    <xf numFmtId="0" fontId="1" fillId="2" borderId="11" xfId="0" applyFont="1" applyFill="1" applyBorder="1" applyAlignment="1">
      <alignment wrapText="1"/>
    </xf>
    <xf numFmtId="0" fontId="1" fillId="2" borderId="11" xfId="0" applyFont="1" applyFill="1" applyBorder="1" applyAlignment="1">
      <alignment horizontal="center" wrapText="1"/>
    </xf>
    <xf numFmtId="49" fontId="6" fillId="2" borderId="11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/>
    </xf>
    <xf numFmtId="164" fontId="11" fillId="2" borderId="4" xfId="0" applyNumberFormat="1" applyFont="1" applyFill="1" applyBorder="1"/>
    <xf numFmtId="164" fontId="1" fillId="2" borderId="0" xfId="0" applyNumberFormat="1" applyFont="1" applyFill="1"/>
    <xf numFmtId="0" fontId="1" fillId="0" borderId="13" xfId="0" applyFont="1" applyBorder="1" applyAlignment="1">
      <alignment horizontal="left" wrapText="1"/>
    </xf>
    <xf numFmtId="0" fontId="17" fillId="2" borderId="0" xfId="0" applyFont="1" applyFill="1" applyAlignment="1">
      <alignment horizontal="left" wrapText="1"/>
    </xf>
    <xf numFmtId="0" fontId="6" fillId="2" borderId="0" xfId="0" applyFont="1" applyFill="1" applyAlignment="1">
      <alignment wrapText="1"/>
    </xf>
    <xf numFmtId="0" fontId="1" fillId="2" borderId="0" xfId="0" applyFont="1" applyFill="1" applyAlignment="1">
      <alignment horizontal="right" wrapText="1"/>
    </xf>
    <xf numFmtId="164" fontId="2" fillId="2" borderId="0" xfId="0" applyNumberFormat="1" applyFont="1" applyFill="1" applyAlignment="1">
      <alignment horizontal="left" wrapText="1"/>
    </xf>
    <xf numFmtId="0" fontId="1" fillId="2" borderId="0" xfId="0" applyFont="1" applyFill="1" applyAlignment="1">
      <alignment vertical="center" wrapText="1"/>
    </xf>
    <xf numFmtId="164" fontId="2" fillId="2" borderId="0" xfId="0" applyNumberFormat="1" applyFont="1" applyFill="1"/>
    <xf numFmtId="164" fontId="4" fillId="2" borderId="4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vertical="center"/>
    </xf>
    <xf numFmtId="49" fontId="4" fillId="2" borderId="4" xfId="0" applyNumberFormat="1" applyFont="1" applyFill="1" applyBorder="1" applyAlignment="1">
      <alignment horizontal="center"/>
    </xf>
    <xf numFmtId="0" fontId="20" fillId="2" borderId="0" xfId="0" applyFont="1" applyFill="1" applyAlignment="1">
      <alignment horizontal="center"/>
    </xf>
    <xf numFmtId="49" fontId="5" fillId="2" borderId="5" xfId="0" applyNumberFormat="1" applyFont="1" applyFill="1" applyBorder="1" applyAlignment="1">
      <alignment horizontal="right"/>
    </xf>
    <xf numFmtId="0" fontId="5" fillId="2" borderId="12" xfId="0" applyFont="1" applyFill="1" applyBorder="1" applyAlignment="1">
      <alignment vertical="top" wrapText="1"/>
    </xf>
    <xf numFmtId="0" fontId="11" fillId="2" borderId="12" xfId="0" applyFont="1" applyFill="1" applyBorder="1" applyAlignment="1">
      <alignment horizontal="center" wrapText="1"/>
    </xf>
    <xf numFmtId="49" fontId="11" fillId="2" borderId="12" xfId="0" applyNumberFormat="1" applyFont="1" applyFill="1" applyBorder="1" applyAlignment="1">
      <alignment horizontal="center"/>
    </xf>
    <xf numFmtId="164" fontId="11" fillId="2" borderId="6" xfId="0" applyNumberFormat="1" applyFont="1" applyFill="1" applyBorder="1"/>
    <xf numFmtId="0" fontId="21" fillId="2" borderId="0" xfId="0" applyFont="1" applyFill="1"/>
    <xf numFmtId="0" fontId="1" fillId="2" borderId="13" xfId="0" applyFont="1" applyFill="1" applyBorder="1" applyAlignment="1">
      <alignment vertical="center" wrapText="1"/>
    </xf>
    <xf numFmtId="0" fontId="11" fillId="2" borderId="13" xfId="0" applyFont="1" applyFill="1" applyBorder="1" applyAlignment="1">
      <alignment vertical="top" wrapText="1"/>
    </xf>
    <xf numFmtId="0" fontId="13" fillId="2" borderId="13" xfId="0" applyFont="1" applyFill="1" applyBorder="1" applyAlignment="1">
      <alignment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wrapText="1"/>
    </xf>
    <xf numFmtId="49" fontId="8" fillId="2" borderId="11" xfId="0" applyNumberFormat="1" applyFont="1" applyFill="1" applyBorder="1" applyAlignment="1">
      <alignment horizontal="center"/>
    </xf>
    <xf numFmtId="49" fontId="5" fillId="2" borderId="7" xfId="0" applyNumberFormat="1" applyFont="1" applyFill="1" applyBorder="1" applyAlignment="1">
      <alignment horizontal="right"/>
    </xf>
    <xf numFmtId="0" fontId="13" fillId="2" borderId="11" xfId="0" applyFont="1" applyFill="1" applyBorder="1" applyAlignment="1">
      <alignment horizontal="right" vertical="top" wrapText="1"/>
    </xf>
    <xf numFmtId="0" fontId="13" fillId="2" borderId="11" xfId="0" applyFont="1" applyFill="1" applyBorder="1" applyAlignment="1">
      <alignment horizontal="right" wrapText="1"/>
    </xf>
    <xf numFmtId="49" fontId="13" fillId="2" borderId="11" xfId="0" applyNumberFormat="1" applyFont="1" applyFill="1" applyBorder="1" applyAlignment="1">
      <alignment horizontal="right"/>
    </xf>
    <xf numFmtId="164" fontId="13" fillId="2" borderId="8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0" fontId="20" fillId="2" borderId="0" xfId="0" applyFont="1" applyFill="1" applyAlignment="1">
      <alignment horizontal="right" vertical="center"/>
    </xf>
    <xf numFmtId="164" fontId="20" fillId="0" borderId="0" xfId="0" applyNumberFormat="1" applyFont="1" applyAlignment="1">
      <alignment horizontal="right" vertical="center"/>
    </xf>
    <xf numFmtId="0" fontId="20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164" fontId="20" fillId="2" borderId="0" xfId="0" applyNumberFormat="1" applyFont="1" applyFill="1" applyAlignment="1">
      <alignment horizontal="right" vertical="center"/>
    </xf>
    <xf numFmtId="0" fontId="20" fillId="0" borderId="0" xfId="0" applyFont="1"/>
    <xf numFmtId="0" fontId="19" fillId="0" borderId="0" xfId="0" applyFont="1"/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164" fontId="20" fillId="2" borderId="0" xfId="0" applyNumberFormat="1" applyFont="1" applyFill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20" fillId="0" borderId="0" xfId="0" applyFont="1" applyAlignment="1">
      <alignment horizontal="right" vertical="center"/>
    </xf>
    <xf numFmtId="0" fontId="5" fillId="3" borderId="12" xfId="2" applyFont="1" applyFill="1" applyBorder="1" applyAlignment="1">
      <alignment vertical="center"/>
    </xf>
    <xf numFmtId="0" fontId="5" fillId="2" borderId="13" xfId="2" applyFont="1" applyFill="1" applyBorder="1" applyAlignment="1">
      <alignment vertical="center" wrapText="1"/>
    </xf>
    <xf numFmtId="0" fontId="1" fillId="2" borderId="13" xfId="2" applyFont="1" applyFill="1" applyBorder="1" applyAlignment="1">
      <alignment vertical="center" wrapText="1"/>
    </xf>
    <xf numFmtId="0" fontId="5" fillId="3" borderId="13" xfId="2" applyFont="1" applyFill="1" applyBorder="1" applyAlignment="1">
      <alignment vertical="center" wrapText="1"/>
    </xf>
    <xf numFmtId="0" fontId="5" fillId="3" borderId="13" xfId="3" applyNumberFormat="1" applyFont="1" applyFill="1" applyBorder="1" applyAlignment="1" applyProtection="1">
      <alignment vertical="center" wrapText="1"/>
    </xf>
    <xf numFmtId="0" fontId="1" fillId="3" borderId="13" xfId="3" applyNumberFormat="1" applyFont="1" applyFill="1" applyBorder="1" applyAlignment="1" applyProtection="1">
      <alignment vertical="center" wrapText="1"/>
    </xf>
    <xf numFmtId="0" fontId="5" fillId="3" borderId="13" xfId="2" applyFont="1" applyFill="1" applyBorder="1" applyAlignment="1">
      <alignment vertical="center"/>
    </xf>
    <xf numFmtId="0" fontId="1" fillId="3" borderId="13" xfId="2" applyFont="1" applyFill="1" applyBorder="1" applyAlignment="1">
      <alignment vertical="center" wrapText="1"/>
    </xf>
    <xf numFmtId="0" fontId="1" fillId="2" borderId="15" xfId="2" applyFont="1" applyFill="1" applyBorder="1" applyAlignment="1">
      <alignment vertical="center" wrapText="1"/>
    </xf>
    <xf numFmtId="0" fontId="5" fillId="2" borderId="4" xfId="2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164" fontId="5" fillId="2" borderId="0" xfId="0" applyNumberFormat="1" applyFont="1" applyFill="1"/>
    <xf numFmtId="165" fontId="21" fillId="2" borderId="0" xfId="0" applyNumberFormat="1" applyFont="1" applyFill="1"/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wrapText="1"/>
    </xf>
    <xf numFmtId="3" fontId="4" fillId="2" borderId="18" xfId="0" applyNumberFormat="1" applyFont="1" applyFill="1" applyBorder="1" applyAlignment="1">
      <alignment horizontal="center" wrapText="1"/>
    </xf>
    <xf numFmtId="3" fontId="4" fillId="2" borderId="2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view="pageBreakPreview" zoomScale="80" zoomScaleNormal="100" zoomScaleSheetLayoutView="80" workbookViewId="0">
      <selection activeCell="E22" sqref="E22"/>
    </sheetView>
  </sheetViews>
  <sheetFormatPr defaultRowHeight="15.75" x14ac:dyDescent="0.25"/>
  <cols>
    <col min="1" max="1" width="8.42578125" style="7" customWidth="1"/>
    <col min="2" max="2" width="37.28515625" style="9" customWidth="1"/>
    <col min="3" max="3" width="75.140625" style="194" customWidth="1"/>
    <col min="4" max="4" width="14.42578125" style="9" customWidth="1"/>
    <col min="5" max="5" width="20" style="9" customWidth="1"/>
    <col min="6" max="256" width="9.140625" style="9"/>
    <col min="257" max="257" width="8.42578125" style="9" customWidth="1"/>
    <col min="258" max="258" width="31.5703125" style="9" customWidth="1"/>
    <col min="259" max="259" width="67.28515625" style="9" customWidth="1"/>
    <col min="260" max="260" width="13" style="9" customWidth="1"/>
    <col min="261" max="261" width="20" style="9" customWidth="1"/>
    <col min="262" max="512" width="9.140625" style="9"/>
    <col min="513" max="513" width="8.42578125" style="9" customWidth="1"/>
    <col min="514" max="514" width="31.5703125" style="9" customWidth="1"/>
    <col min="515" max="515" width="67.28515625" style="9" customWidth="1"/>
    <col min="516" max="516" width="13" style="9" customWidth="1"/>
    <col min="517" max="517" width="20" style="9" customWidth="1"/>
    <col min="518" max="768" width="9.140625" style="9"/>
    <col min="769" max="769" width="8.42578125" style="9" customWidth="1"/>
    <col min="770" max="770" width="31.5703125" style="9" customWidth="1"/>
    <col min="771" max="771" width="67.28515625" style="9" customWidth="1"/>
    <col min="772" max="772" width="13" style="9" customWidth="1"/>
    <col min="773" max="773" width="20" style="9" customWidth="1"/>
    <col min="774" max="1024" width="9.140625" style="9"/>
    <col min="1025" max="1025" width="8.42578125" style="9" customWidth="1"/>
    <col min="1026" max="1026" width="31.5703125" style="9" customWidth="1"/>
    <col min="1027" max="1027" width="67.28515625" style="9" customWidth="1"/>
    <col min="1028" max="1028" width="13" style="9" customWidth="1"/>
    <col min="1029" max="1029" width="20" style="9" customWidth="1"/>
    <col min="1030" max="1280" width="9.140625" style="9"/>
    <col min="1281" max="1281" width="8.42578125" style="9" customWidth="1"/>
    <col min="1282" max="1282" width="31.5703125" style="9" customWidth="1"/>
    <col min="1283" max="1283" width="67.28515625" style="9" customWidth="1"/>
    <col min="1284" max="1284" width="13" style="9" customWidth="1"/>
    <col min="1285" max="1285" width="20" style="9" customWidth="1"/>
    <col min="1286" max="1536" width="9.140625" style="9"/>
    <col min="1537" max="1537" width="8.42578125" style="9" customWidth="1"/>
    <col min="1538" max="1538" width="31.5703125" style="9" customWidth="1"/>
    <col min="1539" max="1539" width="67.28515625" style="9" customWidth="1"/>
    <col min="1540" max="1540" width="13" style="9" customWidth="1"/>
    <col min="1541" max="1541" width="20" style="9" customWidth="1"/>
    <col min="1542" max="1792" width="9.140625" style="9"/>
    <col min="1793" max="1793" width="8.42578125" style="9" customWidth="1"/>
    <col min="1794" max="1794" width="31.5703125" style="9" customWidth="1"/>
    <col min="1795" max="1795" width="67.28515625" style="9" customWidth="1"/>
    <col min="1796" max="1796" width="13" style="9" customWidth="1"/>
    <col min="1797" max="1797" width="20" style="9" customWidth="1"/>
    <col min="1798" max="2048" width="9.140625" style="9"/>
    <col min="2049" max="2049" width="8.42578125" style="9" customWidth="1"/>
    <col min="2050" max="2050" width="31.5703125" style="9" customWidth="1"/>
    <col min="2051" max="2051" width="67.28515625" style="9" customWidth="1"/>
    <col min="2052" max="2052" width="13" style="9" customWidth="1"/>
    <col min="2053" max="2053" width="20" style="9" customWidth="1"/>
    <col min="2054" max="2304" width="9.140625" style="9"/>
    <col min="2305" max="2305" width="8.42578125" style="9" customWidth="1"/>
    <col min="2306" max="2306" width="31.5703125" style="9" customWidth="1"/>
    <col min="2307" max="2307" width="67.28515625" style="9" customWidth="1"/>
    <col min="2308" max="2308" width="13" style="9" customWidth="1"/>
    <col min="2309" max="2309" width="20" style="9" customWidth="1"/>
    <col min="2310" max="2560" width="9.140625" style="9"/>
    <col min="2561" max="2561" width="8.42578125" style="9" customWidth="1"/>
    <col min="2562" max="2562" width="31.5703125" style="9" customWidth="1"/>
    <col min="2563" max="2563" width="67.28515625" style="9" customWidth="1"/>
    <col min="2564" max="2564" width="13" style="9" customWidth="1"/>
    <col min="2565" max="2565" width="20" style="9" customWidth="1"/>
    <col min="2566" max="2816" width="9.140625" style="9"/>
    <col min="2817" max="2817" width="8.42578125" style="9" customWidth="1"/>
    <col min="2818" max="2818" width="31.5703125" style="9" customWidth="1"/>
    <col min="2819" max="2819" width="67.28515625" style="9" customWidth="1"/>
    <col min="2820" max="2820" width="13" style="9" customWidth="1"/>
    <col min="2821" max="2821" width="20" style="9" customWidth="1"/>
    <col min="2822" max="3072" width="9.140625" style="9"/>
    <col min="3073" max="3073" width="8.42578125" style="9" customWidth="1"/>
    <col min="3074" max="3074" width="31.5703125" style="9" customWidth="1"/>
    <col min="3075" max="3075" width="67.28515625" style="9" customWidth="1"/>
    <col min="3076" max="3076" width="13" style="9" customWidth="1"/>
    <col min="3077" max="3077" width="20" style="9" customWidth="1"/>
    <col min="3078" max="3328" width="9.140625" style="9"/>
    <col min="3329" max="3329" width="8.42578125" style="9" customWidth="1"/>
    <col min="3330" max="3330" width="31.5703125" style="9" customWidth="1"/>
    <col min="3331" max="3331" width="67.28515625" style="9" customWidth="1"/>
    <col min="3332" max="3332" width="13" style="9" customWidth="1"/>
    <col min="3333" max="3333" width="20" style="9" customWidth="1"/>
    <col min="3334" max="3584" width="9.140625" style="9"/>
    <col min="3585" max="3585" width="8.42578125" style="9" customWidth="1"/>
    <col min="3586" max="3586" width="31.5703125" style="9" customWidth="1"/>
    <col min="3587" max="3587" width="67.28515625" style="9" customWidth="1"/>
    <col min="3588" max="3588" width="13" style="9" customWidth="1"/>
    <col min="3589" max="3589" width="20" style="9" customWidth="1"/>
    <col min="3590" max="3840" width="9.140625" style="9"/>
    <col min="3841" max="3841" width="8.42578125" style="9" customWidth="1"/>
    <col min="3842" max="3842" width="31.5703125" style="9" customWidth="1"/>
    <col min="3843" max="3843" width="67.28515625" style="9" customWidth="1"/>
    <col min="3844" max="3844" width="13" style="9" customWidth="1"/>
    <col min="3845" max="3845" width="20" style="9" customWidth="1"/>
    <col min="3846" max="4096" width="9.140625" style="9"/>
    <col min="4097" max="4097" width="8.42578125" style="9" customWidth="1"/>
    <col min="4098" max="4098" width="31.5703125" style="9" customWidth="1"/>
    <col min="4099" max="4099" width="67.28515625" style="9" customWidth="1"/>
    <col min="4100" max="4100" width="13" style="9" customWidth="1"/>
    <col min="4101" max="4101" width="20" style="9" customWidth="1"/>
    <col min="4102" max="4352" width="9.140625" style="9"/>
    <col min="4353" max="4353" width="8.42578125" style="9" customWidth="1"/>
    <col min="4354" max="4354" width="31.5703125" style="9" customWidth="1"/>
    <col min="4355" max="4355" width="67.28515625" style="9" customWidth="1"/>
    <col min="4356" max="4356" width="13" style="9" customWidth="1"/>
    <col min="4357" max="4357" width="20" style="9" customWidth="1"/>
    <col min="4358" max="4608" width="9.140625" style="9"/>
    <col min="4609" max="4609" width="8.42578125" style="9" customWidth="1"/>
    <col min="4610" max="4610" width="31.5703125" style="9" customWidth="1"/>
    <col min="4611" max="4611" width="67.28515625" style="9" customWidth="1"/>
    <col min="4612" max="4612" width="13" style="9" customWidth="1"/>
    <col min="4613" max="4613" width="20" style="9" customWidth="1"/>
    <col min="4614" max="4864" width="9.140625" style="9"/>
    <col min="4865" max="4865" width="8.42578125" style="9" customWidth="1"/>
    <col min="4866" max="4866" width="31.5703125" style="9" customWidth="1"/>
    <col min="4867" max="4867" width="67.28515625" style="9" customWidth="1"/>
    <col min="4868" max="4868" width="13" style="9" customWidth="1"/>
    <col min="4869" max="4869" width="20" style="9" customWidth="1"/>
    <col min="4870" max="5120" width="9.140625" style="9"/>
    <col min="5121" max="5121" width="8.42578125" style="9" customWidth="1"/>
    <col min="5122" max="5122" width="31.5703125" style="9" customWidth="1"/>
    <col min="5123" max="5123" width="67.28515625" style="9" customWidth="1"/>
    <col min="5124" max="5124" width="13" style="9" customWidth="1"/>
    <col min="5125" max="5125" width="20" style="9" customWidth="1"/>
    <col min="5126" max="5376" width="9.140625" style="9"/>
    <col min="5377" max="5377" width="8.42578125" style="9" customWidth="1"/>
    <col min="5378" max="5378" width="31.5703125" style="9" customWidth="1"/>
    <col min="5379" max="5379" width="67.28515625" style="9" customWidth="1"/>
    <col min="5380" max="5380" width="13" style="9" customWidth="1"/>
    <col min="5381" max="5381" width="20" style="9" customWidth="1"/>
    <col min="5382" max="5632" width="9.140625" style="9"/>
    <col min="5633" max="5633" width="8.42578125" style="9" customWidth="1"/>
    <col min="5634" max="5634" width="31.5703125" style="9" customWidth="1"/>
    <col min="5635" max="5635" width="67.28515625" style="9" customWidth="1"/>
    <col min="5636" max="5636" width="13" style="9" customWidth="1"/>
    <col min="5637" max="5637" width="20" style="9" customWidth="1"/>
    <col min="5638" max="5888" width="9.140625" style="9"/>
    <col min="5889" max="5889" width="8.42578125" style="9" customWidth="1"/>
    <col min="5890" max="5890" width="31.5703125" style="9" customWidth="1"/>
    <col min="5891" max="5891" width="67.28515625" style="9" customWidth="1"/>
    <col min="5892" max="5892" width="13" style="9" customWidth="1"/>
    <col min="5893" max="5893" width="20" style="9" customWidth="1"/>
    <col min="5894" max="6144" width="9.140625" style="9"/>
    <col min="6145" max="6145" width="8.42578125" style="9" customWidth="1"/>
    <col min="6146" max="6146" width="31.5703125" style="9" customWidth="1"/>
    <col min="6147" max="6147" width="67.28515625" style="9" customWidth="1"/>
    <col min="6148" max="6148" width="13" style="9" customWidth="1"/>
    <col min="6149" max="6149" width="20" style="9" customWidth="1"/>
    <col min="6150" max="6400" width="9.140625" style="9"/>
    <col min="6401" max="6401" width="8.42578125" style="9" customWidth="1"/>
    <col min="6402" max="6402" width="31.5703125" style="9" customWidth="1"/>
    <col min="6403" max="6403" width="67.28515625" style="9" customWidth="1"/>
    <col min="6404" max="6404" width="13" style="9" customWidth="1"/>
    <col min="6405" max="6405" width="20" style="9" customWidth="1"/>
    <col min="6406" max="6656" width="9.140625" style="9"/>
    <col min="6657" max="6657" width="8.42578125" style="9" customWidth="1"/>
    <col min="6658" max="6658" width="31.5703125" style="9" customWidth="1"/>
    <col min="6659" max="6659" width="67.28515625" style="9" customWidth="1"/>
    <col min="6660" max="6660" width="13" style="9" customWidth="1"/>
    <col min="6661" max="6661" width="20" style="9" customWidth="1"/>
    <col min="6662" max="6912" width="9.140625" style="9"/>
    <col min="6913" max="6913" width="8.42578125" style="9" customWidth="1"/>
    <col min="6914" max="6914" width="31.5703125" style="9" customWidth="1"/>
    <col min="6915" max="6915" width="67.28515625" style="9" customWidth="1"/>
    <col min="6916" max="6916" width="13" style="9" customWidth="1"/>
    <col min="6917" max="6917" width="20" style="9" customWidth="1"/>
    <col min="6918" max="7168" width="9.140625" style="9"/>
    <col min="7169" max="7169" width="8.42578125" style="9" customWidth="1"/>
    <col min="7170" max="7170" width="31.5703125" style="9" customWidth="1"/>
    <col min="7171" max="7171" width="67.28515625" style="9" customWidth="1"/>
    <col min="7172" max="7172" width="13" style="9" customWidth="1"/>
    <col min="7173" max="7173" width="20" style="9" customWidth="1"/>
    <col min="7174" max="7424" width="9.140625" style="9"/>
    <col min="7425" max="7425" width="8.42578125" style="9" customWidth="1"/>
    <col min="7426" max="7426" width="31.5703125" style="9" customWidth="1"/>
    <col min="7427" max="7427" width="67.28515625" style="9" customWidth="1"/>
    <col min="7428" max="7428" width="13" style="9" customWidth="1"/>
    <col min="7429" max="7429" width="20" style="9" customWidth="1"/>
    <col min="7430" max="7680" width="9.140625" style="9"/>
    <col min="7681" max="7681" width="8.42578125" style="9" customWidth="1"/>
    <col min="7682" max="7682" width="31.5703125" style="9" customWidth="1"/>
    <col min="7683" max="7683" width="67.28515625" style="9" customWidth="1"/>
    <col min="7684" max="7684" width="13" style="9" customWidth="1"/>
    <col min="7685" max="7685" width="20" style="9" customWidth="1"/>
    <col min="7686" max="7936" width="9.140625" style="9"/>
    <col min="7937" max="7937" width="8.42578125" style="9" customWidth="1"/>
    <col min="7938" max="7938" width="31.5703125" style="9" customWidth="1"/>
    <col min="7939" max="7939" width="67.28515625" style="9" customWidth="1"/>
    <col min="7940" max="7940" width="13" style="9" customWidth="1"/>
    <col min="7941" max="7941" width="20" style="9" customWidth="1"/>
    <col min="7942" max="8192" width="9.140625" style="9"/>
    <col min="8193" max="8193" width="8.42578125" style="9" customWidth="1"/>
    <col min="8194" max="8194" width="31.5703125" style="9" customWidth="1"/>
    <col min="8195" max="8195" width="67.28515625" style="9" customWidth="1"/>
    <col min="8196" max="8196" width="13" style="9" customWidth="1"/>
    <col min="8197" max="8197" width="20" style="9" customWidth="1"/>
    <col min="8198" max="8448" width="9.140625" style="9"/>
    <col min="8449" max="8449" width="8.42578125" style="9" customWidth="1"/>
    <col min="8450" max="8450" width="31.5703125" style="9" customWidth="1"/>
    <col min="8451" max="8451" width="67.28515625" style="9" customWidth="1"/>
    <col min="8452" max="8452" width="13" style="9" customWidth="1"/>
    <col min="8453" max="8453" width="20" style="9" customWidth="1"/>
    <col min="8454" max="8704" width="9.140625" style="9"/>
    <col min="8705" max="8705" width="8.42578125" style="9" customWidth="1"/>
    <col min="8706" max="8706" width="31.5703125" style="9" customWidth="1"/>
    <col min="8707" max="8707" width="67.28515625" style="9" customWidth="1"/>
    <col min="8708" max="8708" width="13" style="9" customWidth="1"/>
    <col min="8709" max="8709" width="20" style="9" customWidth="1"/>
    <col min="8710" max="8960" width="9.140625" style="9"/>
    <col min="8961" max="8961" width="8.42578125" style="9" customWidth="1"/>
    <col min="8962" max="8962" width="31.5703125" style="9" customWidth="1"/>
    <col min="8963" max="8963" width="67.28515625" style="9" customWidth="1"/>
    <col min="8964" max="8964" width="13" style="9" customWidth="1"/>
    <col min="8965" max="8965" width="20" style="9" customWidth="1"/>
    <col min="8966" max="9216" width="9.140625" style="9"/>
    <col min="9217" max="9217" width="8.42578125" style="9" customWidth="1"/>
    <col min="9218" max="9218" width="31.5703125" style="9" customWidth="1"/>
    <col min="9219" max="9219" width="67.28515625" style="9" customWidth="1"/>
    <col min="9220" max="9220" width="13" style="9" customWidth="1"/>
    <col min="9221" max="9221" width="20" style="9" customWidth="1"/>
    <col min="9222" max="9472" width="9.140625" style="9"/>
    <col min="9473" max="9473" width="8.42578125" style="9" customWidth="1"/>
    <col min="9474" max="9474" width="31.5703125" style="9" customWidth="1"/>
    <col min="9475" max="9475" width="67.28515625" style="9" customWidth="1"/>
    <col min="9476" max="9476" width="13" style="9" customWidth="1"/>
    <col min="9477" max="9477" width="20" style="9" customWidth="1"/>
    <col min="9478" max="9728" width="9.140625" style="9"/>
    <col min="9729" max="9729" width="8.42578125" style="9" customWidth="1"/>
    <col min="9730" max="9730" width="31.5703125" style="9" customWidth="1"/>
    <col min="9731" max="9731" width="67.28515625" style="9" customWidth="1"/>
    <col min="9732" max="9732" width="13" style="9" customWidth="1"/>
    <col min="9733" max="9733" width="20" style="9" customWidth="1"/>
    <col min="9734" max="9984" width="9.140625" style="9"/>
    <col min="9985" max="9985" width="8.42578125" style="9" customWidth="1"/>
    <col min="9986" max="9986" width="31.5703125" style="9" customWidth="1"/>
    <col min="9987" max="9987" width="67.28515625" style="9" customWidth="1"/>
    <col min="9988" max="9988" width="13" style="9" customWidth="1"/>
    <col min="9989" max="9989" width="20" style="9" customWidth="1"/>
    <col min="9990" max="10240" width="9.140625" style="9"/>
    <col min="10241" max="10241" width="8.42578125" style="9" customWidth="1"/>
    <col min="10242" max="10242" width="31.5703125" style="9" customWidth="1"/>
    <col min="10243" max="10243" width="67.28515625" style="9" customWidth="1"/>
    <col min="10244" max="10244" width="13" style="9" customWidth="1"/>
    <col min="10245" max="10245" width="20" style="9" customWidth="1"/>
    <col min="10246" max="10496" width="9.140625" style="9"/>
    <col min="10497" max="10497" width="8.42578125" style="9" customWidth="1"/>
    <col min="10498" max="10498" width="31.5703125" style="9" customWidth="1"/>
    <col min="10499" max="10499" width="67.28515625" style="9" customWidth="1"/>
    <col min="10500" max="10500" width="13" style="9" customWidth="1"/>
    <col min="10501" max="10501" width="20" style="9" customWidth="1"/>
    <col min="10502" max="10752" width="9.140625" style="9"/>
    <col min="10753" max="10753" width="8.42578125" style="9" customWidth="1"/>
    <col min="10754" max="10754" width="31.5703125" style="9" customWidth="1"/>
    <col min="10755" max="10755" width="67.28515625" style="9" customWidth="1"/>
    <col min="10756" max="10756" width="13" style="9" customWidth="1"/>
    <col min="10757" max="10757" width="20" style="9" customWidth="1"/>
    <col min="10758" max="11008" width="9.140625" style="9"/>
    <col min="11009" max="11009" width="8.42578125" style="9" customWidth="1"/>
    <col min="11010" max="11010" width="31.5703125" style="9" customWidth="1"/>
    <col min="11011" max="11011" width="67.28515625" style="9" customWidth="1"/>
    <col min="11012" max="11012" width="13" style="9" customWidth="1"/>
    <col min="11013" max="11013" width="20" style="9" customWidth="1"/>
    <col min="11014" max="11264" width="9.140625" style="9"/>
    <col min="11265" max="11265" width="8.42578125" style="9" customWidth="1"/>
    <col min="11266" max="11266" width="31.5703125" style="9" customWidth="1"/>
    <col min="11267" max="11267" width="67.28515625" style="9" customWidth="1"/>
    <col min="11268" max="11268" width="13" style="9" customWidth="1"/>
    <col min="11269" max="11269" width="20" style="9" customWidth="1"/>
    <col min="11270" max="11520" width="9.140625" style="9"/>
    <col min="11521" max="11521" width="8.42578125" style="9" customWidth="1"/>
    <col min="11522" max="11522" width="31.5703125" style="9" customWidth="1"/>
    <col min="11523" max="11523" width="67.28515625" style="9" customWidth="1"/>
    <col min="11524" max="11524" width="13" style="9" customWidth="1"/>
    <col min="11525" max="11525" width="20" style="9" customWidth="1"/>
    <col min="11526" max="11776" width="9.140625" style="9"/>
    <col min="11777" max="11777" width="8.42578125" style="9" customWidth="1"/>
    <col min="11778" max="11778" width="31.5703125" style="9" customWidth="1"/>
    <col min="11779" max="11779" width="67.28515625" style="9" customWidth="1"/>
    <col min="11780" max="11780" width="13" style="9" customWidth="1"/>
    <col min="11781" max="11781" width="20" style="9" customWidth="1"/>
    <col min="11782" max="12032" width="9.140625" style="9"/>
    <col min="12033" max="12033" width="8.42578125" style="9" customWidth="1"/>
    <col min="12034" max="12034" width="31.5703125" style="9" customWidth="1"/>
    <col min="12035" max="12035" width="67.28515625" style="9" customWidth="1"/>
    <col min="12036" max="12036" width="13" style="9" customWidth="1"/>
    <col min="12037" max="12037" width="20" style="9" customWidth="1"/>
    <col min="12038" max="12288" width="9.140625" style="9"/>
    <col min="12289" max="12289" width="8.42578125" style="9" customWidth="1"/>
    <col min="12290" max="12290" width="31.5703125" style="9" customWidth="1"/>
    <col min="12291" max="12291" width="67.28515625" style="9" customWidth="1"/>
    <col min="12292" max="12292" width="13" style="9" customWidth="1"/>
    <col min="12293" max="12293" width="20" style="9" customWidth="1"/>
    <col min="12294" max="12544" width="9.140625" style="9"/>
    <col min="12545" max="12545" width="8.42578125" style="9" customWidth="1"/>
    <col min="12546" max="12546" width="31.5703125" style="9" customWidth="1"/>
    <col min="12547" max="12547" width="67.28515625" style="9" customWidth="1"/>
    <col min="12548" max="12548" width="13" style="9" customWidth="1"/>
    <col min="12549" max="12549" width="20" style="9" customWidth="1"/>
    <col min="12550" max="12800" width="9.140625" style="9"/>
    <col min="12801" max="12801" width="8.42578125" style="9" customWidth="1"/>
    <col min="12802" max="12802" width="31.5703125" style="9" customWidth="1"/>
    <col min="12803" max="12803" width="67.28515625" style="9" customWidth="1"/>
    <col min="12804" max="12804" width="13" style="9" customWidth="1"/>
    <col min="12805" max="12805" width="20" style="9" customWidth="1"/>
    <col min="12806" max="13056" width="9.140625" style="9"/>
    <col min="13057" max="13057" width="8.42578125" style="9" customWidth="1"/>
    <col min="13058" max="13058" width="31.5703125" style="9" customWidth="1"/>
    <col min="13059" max="13059" width="67.28515625" style="9" customWidth="1"/>
    <col min="13060" max="13060" width="13" style="9" customWidth="1"/>
    <col min="13061" max="13061" width="20" style="9" customWidth="1"/>
    <col min="13062" max="13312" width="9.140625" style="9"/>
    <col min="13313" max="13313" width="8.42578125" style="9" customWidth="1"/>
    <col min="13314" max="13314" width="31.5703125" style="9" customWidth="1"/>
    <col min="13315" max="13315" width="67.28515625" style="9" customWidth="1"/>
    <col min="13316" max="13316" width="13" style="9" customWidth="1"/>
    <col min="13317" max="13317" width="20" style="9" customWidth="1"/>
    <col min="13318" max="13568" width="9.140625" style="9"/>
    <col min="13569" max="13569" width="8.42578125" style="9" customWidth="1"/>
    <col min="13570" max="13570" width="31.5703125" style="9" customWidth="1"/>
    <col min="13571" max="13571" width="67.28515625" style="9" customWidth="1"/>
    <col min="13572" max="13572" width="13" style="9" customWidth="1"/>
    <col min="13573" max="13573" width="20" style="9" customWidth="1"/>
    <col min="13574" max="13824" width="9.140625" style="9"/>
    <col min="13825" max="13825" width="8.42578125" style="9" customWidth="1"/>
    <col min="13826" max="13826" width="31.5703125" style="9" customWidth="1"/>
    <col min="13827" max="13827" width="67.28515625" style="9" customWidth="1"/>
    <col min="13828" max="13828" width="13" style="9" customWidth="1"/>
    <col min="13829" max="13829" width="20" style="9" customWidth="1"/>
    <col min="13830" max="14080" width="9.140625" style="9"/>
    <col min="14081" max="14081" width="8.42578125" style="9" customWidth="1"/>
    <col min="14082" max="14082" width="31.5703125" style="9" customWidth="1"/>
    <col min="14083" max="14083" width="67.28515625" style="9" customWidth="1"/>
    <col min="14084" max="14084" width="13" style="9" customWidth="1"/>
    <col min="14085" max="14085" width="20" style="9" customWidth="1"/>
    <col min="14086" max="14336" width="9.140625" style="9"/>
    <col min="14337" max="14337" width="8.42578125" style="9" customWidth="1"/>
    <col min="14338" max="14338" width="31.5703125" style="9" customWidth="1"/>
    <col min="14339" max="14339" width="67.28515625" style="9" customWidth="1"/>
    <col min="14340" max="14340" width="13" style="9" customWidth="1"/>
    <col min="14341" max="14341" width="20" style="9" customWidth="1"/>
    <col min="14342" max="14592" width="9.140625" style="9"/>
    <col min="14593" max="14593" width="8.42578125" style="9" customWidth="1"/>
    <col min="14594" max="14594" width="31.5703125" style="9" customWidth="1"/>
    <col min="14595" max="14595" width="67.28515625" style="9" customWidth="1"/>
    <col min="14596" max="14596" width="13" style="9" customWidth="1"/>
    <col min="14597" max="14597" width="20" style="9" customWidth="1"/>
    <col min="14598" max="14848" width="9.140625" style="9"/>
    <col min="14849" max="14849" width="8.42578125" style="9" customWidth="1"/>
    <col min="14850" max="14850" width="31.5703125" style="9" customWidth="1"/>
    <col min="14851" max="14851" width="67.28515625" style="9" customWidth="1"/>
    <col min="14852" max="14852" width="13" style="9" customWidth="1"/>
    <col min="14853" max="14853" width="20" style="9" customWidth="1"/>
    <col min="14854" max="15104" width="9.140625" style="9"/>
    <col min="15105" max="15105" width="8.42578125" style="9" customWidth="1"/>
    <col min="15106" max="15106" width="31.5703125" style="9" customWidth="1"/>
    <col min="15107" max="15107" width="67.28515625" style="9" customWidth="1"/>
    <col min="15108" max="15108" width="13" style="9" customWidth="1"/>
    <col min="15109" max="15109" width="20" style="9" customWidth="1"/>
    <col min="15110" max="15360" width="9.140625" style="9"/>
    <col min="15361" max="15361" width="8.42578125" style="9" customWidth="1"/>
    <col min="15362" max="15362" width="31.5703125" style="9" customWidth="1"/>
    <col min="15363" max="15363" width="67.28515625" style="9" customWidth="1"/>
    <col min="15364" max="15364" width="13" style="9" customWidth="1"/>
    <col min="15365" max="15365" width="20" style="9" customWidth="1"/>
    <col min="15366" max="15616" width="9.140625" style="9"/>
    <col min="15617" max="15617" width="8.42578125" style="9" customWidth="1"/>
    <col min="15618" max="15618" width="31.5703125" style="9" customWidth="1"/>
    <col min="15619" max="15619" width="67.28515625" style="9" customWidth="1"/>
    <col min="15620" max="15620" width="13" style="9" customWidth="1"/>
    <col min="15621" max="15621" width="20" style="9" customWidth="1"/>
    <col min="15622" max="15872" width="9.140625" style="9"/>
    <col min="15873" max="15873" width="8.42578125" style="9" customWidth="1"/>
    <col min="15874" max="15874" width="31.5703125" style="9" customWidth="1"/>
    <col min="15875" max="15875" width="67.28515625" style="9" customWidth="1"/>
    <col min="15876" max="15876" width="13" style="9" customWidth="1"/>
    <col min="15877" max="15877" width="20" style="9" customWidth="1"/>
    <col min="15878" max="16128" width="9.140625" style="9"/>
    <col min="16129" max="16129" width="8.42578125" style="9" customWidth="1"/>
    <col min="16130" max="16130" width="31.5703125" style="9" customWidth="1"/>
    <col min="16131" max="16131" width="67.28515625" style="9" customWidth="1"/>
    <col min="16132" max="16132" width="13" style="9" customWidth="1"/>
    <col min="16133" max="16133" width="20" style="9" customWidth="1"/>
    <col min="16134" max="16384" width="9.140625" style="9"/>
  </cols>
  <sheetData>
    <row r="1" spans="1:5" x14ac:dyDescent="0.25">
      <c r="B1" s="108"/>
      <c r="C1" s="105"/>
      <c r="D1" s="168" t="s">
        <v>0</v>
      </c>
    </row>
    <row r="2" spans="1:5" x14ac:dyDescent="0.25">
      <c r="B2" s="108"/>
      <c r="C2" s="105"/>
      <c r="D2" s="168" t="s">
        <v>1</v>
      </c>
    </row>
    <row r="3" spans="1:5" x14ac:dyDescent="0.25">
      <c r="B3" s="108"/>
      <c r="C3" s="105"/>
      <c r="D3" s="168" t="s">
        <v>17</v>
      </c>
    </row>
    <row r="4" spans="1:5" x14ac:dyDescent="0.25">
      <c r="B4" s="108"/>
      <c r="C4" s="105"/>
      <c r="D4" s="168" t="s">
        <v>18</v>
      </c>
    </row>
    <row r="5" spans="1:5" x14ac:dyDescent="0.25">
      <c r="B5" s="108"/>
      <c r="C5" s="105"/>
      <c r="D5" s="168" t="s">
        <v>4</v>
      </c>
      <c r="E5" s="10"/>
    </row>
    <row r="6" spans="1:5" x14ac:dyDescent="0.25">
      <c r="B6" s="108"/>
      <c r="C6" s="105"/>
      <c r="D6" s="168" t="s">
        <v>5</v>
      </c>
    </row>
    <row r="7" spans="1:5" x14ac:dyDescent="0.25">
      <c r="B7" s="11"/>
      <c r="C7" s="143"/>
      <c r="D7" s="12"/>
    </row>
    <row r="8" spans="1:5" ht="43.5" customHeight="1" x14ac:dyDescent="0.25">
      <c r="A8" s="201" t="s">
        <v>19</v>
      </c>
      <c r="B8" s="201"/>
      <c r="C8" s="201"/>
      <c r="D8" s="201"/>
    </row>
    <row r="9" spans="1:5" ht="18.75" x14ac:dyDescent="0.25">
      <c r="A9" s="106"/>
      <c r="B9" s="106"/>
      <c r="C9" s="106"/>
      <c r="D9" s="106"/>
    </row>
    <row r="10" spans="1:5" x14ac:dyDescent="0.25">
      <c r="B10" s="13"/>
      <c r="C10" s="143"/>
      <c r="D10" s="14" t="s">
        <v>335</v>
      </c>
    </row>
    <row r="11" spans="1:5" s="17" customFormat="1" ht="39.75" customHeight="1" x14ac:dyDescent="0.2">
      <c r="A11" s="15" t="s">
        <v>20</v>
      </c>
      <c r="B11" s="16" t="s">
        <v>21</v>
      </c>
      <c r="C11" s="16" t="s">
        <v>22</v>
      </c>
      <c r="D11" s="16" t="s">
        <v>337</v>
      </c>
    </row>
    <row r="12" spans="1:5" s="17" customFormat="1" x14ac:dyDescent="0.2">
      <c r="A12" s="15">
        <v>1</v>
      </c>
      <c r="B12" s="16">
        <v>2</v>
      </c>
      <c r="C12" s="16">
        <v>3</v>
      </c>
      <c r="D12" s="16">
        <v>4</v>
      </c>
    </row>
    <row r="13" spans="1:5" x14ac:dyDescent="0.25">
      <c r="A13" s="109" t="s">
        <v>23</v>
      </c>
      <c r="B13" s="110" t="s">
        <v>24</v>
      </c>
      <c r="C13" s="184" t="s">
        <v>25</v>
      </c>
      <c r="D13" s="111">
        <f>D14+D17+D22+D36</f>
        <v>7818.1</v>
      </c>
    </row>
    <row r="14" spans="1:5" x14ac:dyDescent="0.25">
      <c r="A14" s="18" t="s">
        <v>26</v>
      </c>
      <c r="B14" s="19" t="s">
        <v>27</v>
      </c>
      <c r="C14" s="185" t="s">
        <v>28</v>
      </c>
      <c r="D14" s="20">
        <f>D15</f>
        <v>7540.3</v>
      </c>
    </row>
    <row r="15" spans="1:5" x14ac:dyDescent="0.25">
      <c r="A15" s="18" t="s">
        <v>29</v>
      </c>
      <c r="B15" s="19" t="s">
        <v>30</v>
      </c>
      <c r="C15" s="185" t="s">
        <v>31</v>
      </c>
      <c r="D15" s="115">
        <f>D16</f>
        <v>7540.3</v>
      </c>
    </row>
    <row r="16" spans="1:5" ht="63" x14ac:dyDescent="0.25">
      <c r="A16" s="21"/>
      <c r="B16" s="22" t="s">
        <v>32</v>
      </c>
      <c r="C16" s="186" t="s">
        <v>7</v>
      </c>
      <c r="D16" s="23">
        <v>7540.3</v>
      </c>
    </row>
    <row r="17" spans="1:5" ht="31.5" x14ac:dyDescent="0.25">
      <c r="A17" s="18" t="s">
        <v>33</v>
      </c>
      <c r="B17" s="24" t="s">
        <v>34</v>
      </c>
      <c r="C17" s="187" t="s">
        <v>339</v>
      </c>
      <c r="D17" s="25">
        <f>D18</f>
        <v>100</v>
      </c>
    </row>
    <row r="18" spans="1:5" x14ac:dyDescent="0.25">
      <c r="A18" s="18" t="s">
        <v>35</v>
      </c>
      <c r="B18" s="19" t="s">
        <v>36</v>
      </c>
      <c r="C18" s="188" t="s">
        <v>37</v>
      </c>
      <c r="D18" s="20">
        <f>D19</f>
        <v>100</v>
      </c>
    </row>
    <row r="19" spans="1:5" x14ac:dyDescent="0.25">
      <c r="A19" s="21"/>
      <c r="B19" s="22" t="s">
        <v>38</v>
      </c>
      <c r="C19" s="189" t="s">
        <v>39</v>
      </c>
      <c r="D19" s="26">
        <f>D20</f>
        <v>100</v>
      </c>
    </row>
    <row r="20" spans="1:5" ht="31.5" x14ac:dyDescent="0.25">
      <c r="A20" s="21"/>
      <c r="B20" s="22" t="s">
        <v>40</v>
      </c>
      <c r="C20" s="189" t="s">
        <v>41</v>
      </c>
      <c r="D20" s="26">
        <f>D21</f>
        <v>100</v>
      </c>
    </row>
    <row r="21" spans="1:5" ht="31.5" x14ac:dyDescent="0.25">
      <c r="A21" s="21"/>
      <c r="B21" s="22" t="s">
        <v>42</v>
      </c>
      <c r="C21" s="189" t="s">
        <v>8</v>
      </c>
      <c r="D21" s="23">
        <v>100</v>
      </c>
      <c r="E21" s="27"/>
    </row>
    <row r="22" spans="1:5" x14ac:dyDescent="0.25">
      <c r="A22" s="18" t="s">
        <v>43</v>
      </c>
      <c r="B22" s="19" t="s">
        <v>44</v>
      </c>
      <c r="C22" s="188" t="s">
        <v>45</v>
      </c>
      <c r="D22" s="28">
        <f>D23+D28</f>
        <v>172.79999999999998</v>
      </c>
      <c r="E22" s="27"/>
    </row>
    <row r="23" spans="1:5" ht="110.25" x14ac:dyDescent="0.25">
      <c r="A23" s="18" t="s">
        <v>46</v>
      </c>
      <c r="B23" s="19" t="s">
        <v>47</v>
      </c>
      <c r="C23" s="185" t="s">
        <v>48</v>
      </c>
      <c r="D23" s="20">
        <f>D24+D26</f>
        <v>2</v>
      </c>
      <c r="E23" s="27"/>
    </row>
    <row r="24" spans="1:5" ht="52.5" customHeight="1" x14ac:dyDescent="0.25">
      <c r="A24" s="18" t="s">
        <v>49</v>
      </c>
      <c r="B24" s="19" t="s">
        <v>50</v>
      </c>
      <c r="C24" s="185" t="s">
        <v>51</v>
      </c>
      <c r="D24" s="20">
        <f>D25</f>
        <v>1</v>
      </c>
      <c r="E24" s="27"/>
    </row>
    <row r="25" spans="1:5" ht="94.5" x14ac:dyDescent="0.25">
      <c r="A25" s="21"/>
      <c r="B25" s="22" t="s">
        <v>52</v>
      </c>
      <c r="C25" s="186" t="s">
        <v>9</v>
      </c>
      <c r="D25" s="26">
        <v>1</v>
      </c>
      <c r="E25" s="27"/>
    </row>
    <row r="26" spans="1:5" ht="78.75" x14ac:dyDescent="0.25">
      <c r="A26" s="18" t="s">
        <v>53</v>
      </c>
      <c r="B26" s="19" t="s">
        <v>54</v>
      </c>
      <c r="C26" s="185" t="s">
        <v>55</v>
      </c>
      <c r="D26" s="20">
        <f>D27</f>
        <v>1</v>
      </c>
      <c r="E26" s="27"/>
    </row>
    <row r="27" spans="1:5" ht="78.75" x14ac:dyDescent="0.25">
      <c r="A27" s="21"/>
      <c r="B27" s="22" t="s">
        <v>56</v>
      </c>
      <c r="C27" s="186" t="s">
        <v>10</v>
      </c>
      <c r="D27" s="26">
        <v>1</v>
      </c>
      <c r="E27" s="27"/>
    </row>
    <row r="28" spans="1:5" x14ac:dyDescent="0.25">
      <c r="A28" s="18" t="s">
        <v>57</v>
      </c>
      <c r="B28" s="19" t="s">
        <v>58</v>
      </c>
      <c r="C28" s="185" t="s">
        <v>59</v>
      </c>
      <c r="D28" s="20">
        <f>D29</f>
        <v>170.79999999999998</v>
      </c>
      <c r="E28" s="27"/>
    </row>
    <row r="29" spans="1:5" ht="63" x14ac:dyDescent="0.25">
      <c r="A29" s="18" t="s">
        <v>60</v>
      </c>
      <c r="B29" s="19" t="s">
        <v>61</v>
      </c>
      <c r="C29" s="185" t="s">
        <v>62</v>
      </c>
      <c r="D29" s="20">
        <f>D30</f>
        <v>170.79999999999998</v>
      </c>
      <c r="E29" s="27"/>
    </row>
    <row r="30" spans="1:5" ht="78.75" x14ac:dyDescent="0.25">
      <c r="A30" s="21"/>
      <c r="B30" s="19" t="s">
        <v>63</v>
      </c>
      <c r="C30" s="185" t="s">
        <v>64</v>
      </c>
      <c r="D30" s="20">
        <f>D31+D32+D33+D34+D35</f>
        <v>170.79999999999998</v>
      </c>
      <c r="E30" s="27"/>
    </row>
    <row r="31" spans="1:5" ht="157.5" x14ac:dyDescent="0.25">
      <c r="A31" s="21"/>
      <c r="B31" s="22" t="s">
        <v>65</v>
      </c>
      <c r="C31" s="186" t="s">
        <v>66</v>
      </c>
      <c r="D31" s="23">
        <v>1</v>
      </c>
      <c r="E31" s="27"/>
    </row>
    <row r="32" spans="1:5" ht="157.5" x14ac:dyDescent="0.25">
      <c r="A32" s="21"/>
      <c r="B32" s="22" t="s">
        <v>67</v>
      </c>
      <c r="C32" s="186" t="s">
        <v>66</v>
      </c>
      <c r="D32" s="23">
        <v>160.1</v>
      </c>
      <c r="E32" s="29"/>
    </row>
    <row r="33" spans="1:5" ht="157.5" x14ac:dyDescent="0.25">
      <c r="A33" s="30"/>
      <c r="B33" s="22" t="s">
        <v>68</v>
      </c>
      <c r="C33" s="186" t="s">
        <v>66</v>
      </c>
      <c r="D33" s="23">
        <v>1</v>
      </c>
      <c r="E33" s="29"/>
    </row>
    <row r="34" spans="1:5" ht="157.5" x14ac:dyDescent="0.25">
      <c r="A34" s="30"/>
      <c r="B34" s="22" t="s">
        <v>69</v>
      </c>
      <c r="C34" s="186" t="s">
        <v>66</v>
      </c>
      <c r="D34" s="23">
        <v>1</v>
      </c>
      <c r="E34" s="29"/>
    </row>
    <row r="35" spans="1:5" ht="157.5" x14ac:dyDescent="0.25">
      <c r="A35" s="30"/>
      <c r="B35" s="22" t="s">
        <v>70</v>
      </c>
      <c r="C35" s="186" t="s">
        <v>66</v>
      </c>
      <c r="D35" s="23">
        <v>7.7</v>
      </c>
      <c r="E35" s="29"/>
    </row>
    <row r="36" spans="1:5" x14ac:dyDescent="0.25">
      <c r="A36" s="31" t="s">
        <v>71</v>
      </c>
      <c r="B36" s="19" t="s">
        <v>72</v>
      </c>
      <c r="C36" s="185" t="s">
        <v>73</v>
      </c>
      <c r="D36" s="20">
        <f>D37</f>
        <v>5</v>
      </c>
      <c r="E36" s="29"/>
    </row>
    <row r="37" spans="1:5" x14ac:dyDescent="0.25">
      <c r="A37" s="31" t="s">
        <v>74</v>
      </c>
      <c r="B37" s="19" t="s">
        <v>75</v>
      </c>
      <c r="C37" s="185" t="s">
        <v>76</v>
      </c>
      <c r="D37" s="20">
        <f>D38</f>
        <v>5</v>
      </c>
      <c r="E37" s="29"/>
    </row>
    <row r="38" spans="1:5" ht="31.5" x14ac:dyDescent="0.25">
      <c r="A38" s="30" t="s">
        <v>77</v>
      </c>
      <c r="B38" s="22" t="s">
        <v>78</v>
      </c>
      <c r="C38" s="186" t="s">
        <v>11</v>
      </c>
      <c r="D38" s="23">
        <v>5</v>
      </c>
      <c r="E38" s="29"/>
    </row>
    <row r="39" spans="1:5" x14ac:dyDescent="0.25">
      <c r="A39" s="30" t="s">
        <v>79</v>
      </c>
      <c r="B39" s="24" t="s">
        <v>80</v>
      </c>
      <c r="C39" s="190" t="s">
        <v>81</v>
      </c>
      <c r="D39" s="25">
        <f>D40</f>
        <v>99076.9</v>
      </c>
      <c r="E39" s="29"/>
    </row>
    <row r="40" spans="1:5" ht="31.5" x14ac:dyDescent="0.25">
      <c r="A40" s="31" t="s">
        <v>26</v>
      </c>
      <c r="B40" s="24" t="s">
        <v>82</v>
      </c>
      <c r="C40" s="187" t="s">
        <v>83</v>
      </c>
      <c r="D40" s="25">
        <f>D41+D43</f>
        <v>99076.9</v>
      </c>
      <c r="E40" s="29"/>
    </row>
    <row r="41" spans="1:5" x14ac:dyDescent="0.25">
      <c r="A41" s="31" t="s">
        <v>29</v>
      </c>
      <c r="B41" s="24" t="s">
        <v>84</v>
      </c>
      <c r="C41" s="187" t="s">
        <v>85</v>
      </c>
      <c r="D41" s="25">
        <f>+D42</f>
        <v>78446.3</v>
      </c>
      <c r="E41" s="29"/>
    </row>
    <row r="42" spans="1:5" ht="47.25" x14ac:dyDescent="0.25">
      <c r="A42" s="30" t="s">
        <v>86</v>
      </c>
      <c r="B42" s="22" t="s">
        <v>87</v>
      </c>
      <c r="C42" s="191" t="s">
        <v>12</v>
      </c>
      <c r="D42" s="32">
        <v>78446.3</v>
      </c>
      <c r="E42" s="29"/>
    </row>
    <row r="43" spans="1:5" x14ac:dyDescent="0.25">
      <c r="A43" s="31" t="s">
        <v>88</v>
      </c>
      <c r="B43" s="19" t="s">
        <v>340</v>
      </c>
      <c r="C43" s="187" t="s">
        <v>89</v>
      </c>
      <c r="D43" s="25">
        <f>D44+D48</f>
        <v>20630.599999999999</v>
      </c>
      <c r="E43" s="29"/>
    </row>
    <row r="44" spans="1:5" ht="31.5" x14ac:dyDescent="0.25">
      <c r="A44" s="31" t="s">
        <v>90</v>
      </c>
      <c r="B44" s="19" t="s">
        <v>341</v>
      </c>
      <c r="C44" s="188" t="s">
        <v>91</v>
      </c>
      <c r="D44" s="20">
        <f>D45</f>
        <v>4303</v>
      </c>
      <c r="E44" s="29"/>
    </row>
    <row r="45" spans="1:5" ht="47.25" x14ac:dyDescent="0.25">
      <c r="A45" s="30"/>
      <c r="B45" s="22" t="s">
        <v>342</v>
      </c>
      <c r="C45" s="189" t="s">
        <v>92</v>
      </c>
      <c r="D45" s="26">
        <f>D46+D47</f>
        <v>4303</v>
      </c>
      <c r="E45" s="29"/>
    </row>
    <row r="46" spans="1:5" ht="63" x14ac:dyDescent="0.25">
      <c r="A46" s="30" t="s">
        <v>93</v>
      </c>
      <c r="B46" s="33" t="s">
        <v>343</v>
      </c>
      <c r="C46" s="186" t="s">
        <v>13</v>
      </c>
      <c r="D46" s="23">
        <v>4294.8999999999996</v>
      </c>
      <c r="E46" s="29"/>
    </row>
    <row r="47" spans="1:5" ht="94.5" x14ac:dyDescent="0.25">
      <c r="A47" s="30" t="s">
        <v>94</v>
      </c>
      <c r="B47" s="22" t="s">
        <v>344</v>
      </c>
      <c r="C47" s="186" t="s">
        <v>95</v>
      </c>
      <c r="D47" s="23">
        <v>8.1</v>
      </c>
      <c r="E47" s="29"/>
    </row>
    <row r="48" spans="1:5" ht="47.25" x14ac:dyDescent="0.25">
      <c r="A48" s="31" t="s">
        <v>96</v>
      </c>
      <c r="B48" s="19" t="s">
        <v>345</v>
      </c>
      <c r="C48" s="185" t="s">
        <v>97</v>
      </c>
      <c r="D48" s="20">
        <f>D49</f>
        <v>16327.6</v>
      </c>
    </row>
    <row r="49" spans="1:4" ht="63" x14ac:dyDescent="0.25">
      <c r="A49" s="30"/>
      <c r="B49" s="19" t="s">
        <v>346</v>
      </c>
      <c r="C49" s="185" t="s">
        <v>98</v>
      </c>
      <c r="D49" s="20">
        <f>D50+D51</f>
        <v>16327.6</v>
      </c>
    </row>
    <row r="50" spans="1:4" ht="47.25" x14ac:dyDescent="0.25">
      <c r="A50" s="30" t="s">
        <v>99</v>
      </c>
      <c r="B50" s="33" t="s">
        <v>347</v>
      </c>
      <c r="C50" s="186" t="s">
        <v>100</v>
      </c>
      <c r="D50" s="23">
        <v>10632.2</v>
      </c>
    </row>
    <row r="51" spans="1:4" ht="47.25" x14ac:dyDescent="0.25">
      <c r="A51" s="34" t="s">
        <v>101</v>
      </c>
      <c r="B51" s="35" t="s">
        <v>348</v>
      </c>
      <c r="C51" s="192" t="s">
        <v>102</v>
      </c>
      <c r="D51" s="36">
        <v>5695.4</v>
      </c>
    </row>
    <row r="52" spans="1:4" x14ac:dyDescent="0.25">
      <c r="A52" s="112"/>
      <c r="B52" s="113"/>
      <c r="C52" s="193" t="s">
        <v>103</v>
      </c>
      <c r="D52" s="114">
        <f>D39+D13</f>
        <v>106895</v>
      </c>
    </row>
  </sheetData>
  <mergeCells count="1">
    <mergeCell ref="A8:D8"/>
  </mergeCells>
  <pageMargins left="1.1811023622047245" right="0.39370078740157483" top="0.78740157480314965" bottom="0.78740157480314965" header="0" footer="0"/>
  <pageSetup paperSize="9" scale="64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3"/>
  <sheetViews>
    <sheetView view="pageBreakPreview" topLeftCell="A129" zoomScale="60" zoomScaleNormal="100" workbookViewId="0">
      <selection activeCell="G147" sqref="G147"/>
    </sheetView>
  </sheetViews>
  <sheetFormatPr defaultRowHeight="15.75" outlineLevelRow="2" x14ac:dyDescent="0.25"/>
  <cols>
    <col min="1" max="1" width="8" style="116" customWidth="1"/>
    <col min="2" max="2" width="105" style="9" customWidth="1"/>
    <col min="3" max="3" width="14.28515625" style="9" customWidth="1"/>
    <col min="4" max="4" width="20.42578125" style="9" customWidth="1"/>
    <col min="5" max="5" width="8.28515625" style="12" customWidth="1"/>
    <col min="6" max="6" width="15.85546875" style="137" customWidth="1"/>
    <col min="7" max="7" width="17.28515625" style="9" customWidth="1"/>
    <col min="8" max="256" width="9.140625" style="9"/>
    <col min="257" max="257" width="8" style="9" customWidth="1"/>
    <col min="258" max="258" width="90.42578125" style="9" customWidth="1"/>
    <col min="259" max="259" width="9.85546875" style="9" customWidth="1"/>
    <col min="260" max="260" width="17.7109375" style="9" customWidth="1"/>
    <col min="261" max="261" width="8.28515625" style="9" customWidth="1"/>
    <col min="262" max="262" width="11.85546875" style="9" customWidth="1"/>
    <col min="263" max="263" width="17.28515625" style="9" customWidth="1"/>
    <col min="264" max="512" width="9.140625" style="9"/>
    <col min="513" max="513" width="8" style="9" customWidth="1"/>
    <col min="514" max="514" width="90.42578125" style="9" customWidth="1"/>
    <col min="515" max="515" width="9.85546875" style="9" customWidth="1"/>
    <col min="516" max="516" width="17.7109375" style="9" customWidth="1"/>
    <col min="517" max="517" width="8.28515625" style="9" customWidth="1"/>
    <col min="518" max="518" width="11.85546875" style="9" customWidth="1"/>
    <col min="519" max="519" width="17.28515625" style="9" customWidth="1"/>
    <col min="520" max="768" width="9.140625" style="9"/>
    <col min="769" max="769" width="8" style="9" customWidth="1"/>
    <col min="770" max="770" width="90.42578125" style="9" customWidth="1"/>
    <col min="771" max="771" width="9.85546875" style="9" customWidth="1"/>
    <col min="772" max="772" width="17.7109375" style="9" customWidth="1"/>
    <col min="773" max="773" width="8.28515625" style="9" customWidth="1"/>
    <col min="774" max="774" width="11.85546875" style="9" customWidth="1"/>
    <col min="775" max="775" width="17.28515625" style="9" customWidth="1"/>
    <col min="776" max="1024" width="9.140625" style="9"/>
    <col min="1025" max="1025" width="8" style="9" customWidth="1"/>
    <col min="1026" max="1026" width="90.42578125" style="9" customWidth="1"/>
    <col min="1027" max="1027" width="9.85546875" style="9" customWidth="1"/>
    <col min="1028" max="1028" width="17.7109375" style="9" customWidth="1"/>
    <col min="1029" max="1029" width="8.28515625" style="9" customWidth="1"/>
    <col min="1030" max="1030" width="11.85546875" style="9" customWidth="1"/>
    <col min="1031" max="1031" width="17.28515625" style="9" customWidth="1"/>
    <col min="1032" max="1280" width="9.140625" style="9"/>
    <col min="1281" max="1281" width="8" style="9" customWidth="1"/>
    <col min="1282" max="1282" width="90.42578125" style="9" customWidth="1"/>
    <col min="1283" max="1283" width="9.85546875" style="9" customWidth="1"/>
    <col min="1284" max="1284" width="17.7109375" style="9" customWidth="1"/>
    <col min="1285" max="1285" width="8.28515625" style="9" customWidth="1"/>
    <col min="1286" max="1286" width="11.85546875" style="9" customWidth="1"/>
    <col min="1287" max="1287" width="17.28515625" style="9" customWidth="1"/>
    <col min="1288" max="1536" width="9.140625" style="9"/>
    <col min="1537" max="1537" width="8" style="9" customWidth="1"/>
    <col min="1538" max="1538" width="90.42578125" style="9" customWidth="1"/>
    <col min="1539" max="1539" width="9.85546875" style="9" customWidth="1"/>
    <col min="1540" max="1540" width="17.7109375" style="9" customWidth="1"/>
    <col min="1541" max="1541" width="8.28515625" style="9" customWidth="1"/>
    <col min="1542" max="1542" width="11.85546875" style="9" customWidth="1"/>
    <col min="1543" max="1543" width="17.28515625" style="9" customWidth="1"/>
    <col min="1544" max="1792" width="9.140625" style="9"/>
    <col min="1793" max="1793" width="8" style="9" customWidth="1"/>
    <col min="1794" max="1794" width="90.42578125" style="9" customWidth="1"/>
    <col min="1795" max="1795" width="9.85546875" style="9" customWidth="1"/>
    <col min="1796" max="1796" width="17.7109375" style="9" customWidth="1"/>
    <col min="1797" max="1797" width="8.28515625" style="9" customWidth="1"/>
    <col min="1798" max="1798" width="11.85546875" style="9" customWidth="1"/>
    <col min="1799" max="1799" width="17.28515625" style="9" customWidth="1"/>
    <col min="1800" max="2048" width="9.140625" style="9"/>
    <col min="2049" max="2049" width="8" style="9" customWidth="1"/>
    <col min="2050" max="2050" width="90.42578125" style="9" customWidth="1"/>
    <col min="2051" max="2051" width="9.85546875" style="9" customWidth="1"/>
    <col min="2052" max="2052" width="17.7109375" style="9" customWidth="1"/>
    <col min="2053" max="2053" width="8.28515625" style="9" customWidth="1"/>
    <col min="2054" max="2054" width="11.85546875" style="9" customWidth="1"/>
    <col min="2055" max="2055" width="17.28515625" style="9" customWidth="1"/>
    <col min="2056" max="2304" width="9.140625" style="9"/>
    <col min="2305" max="2305" width="8" style="9" customWidth="1"/>
    <col min="2306" max="2306" width="90.42578125" style="9" customWidth="1"/>
    <col min="2307" max="2307" width="9.85546875" style="9" customWidth="1"/>
    <col min="2308" max="2308" width="17.7109375" style="9" customWidth="1"/>
    <col min="2309" max="2309" width="8.28515625" style="9" customWidth="1"/>
    <col min="2310" max="2310" width="11.85546875" style="9" customWidth="1"/>
    <col min="2311" max="2311" width="17.28515625" style="9" customWidth="1"/>
    <col min="2312" max="2560" width="9.140625" style="9"/>
    <col min="2561" max="2561" width="8" style="9" customWidth="1"/>
    <col min="2562" max="2562" width="90.42578125" style="9" customWidth="1"/>
    <col min="2563" max="2563" width="9.85546875" style="9" customWidth="1"/>
    <col min="2564" max="2564" width="17.7109375" style="9" customWidth="1"/>
    <col min="2565" max="2565" width="8.28515625" style="9" customWidth="1"/>
    <col min="2566" max="2566" width="11.85546875" style="9" customWidth="1"/>
    <col min="2567" max="2567" width="17.28515625" style="9" customWidth="1"/>
    <col min="2568" max="2816" width="9.140625" style="9"/>
    <col min="2817" max="2817" width="8" style="9" customWidth="1"/>
    <col min="2818" max="2818" width="90.42578125" style="9" customWidth="1"/>
    <col min="2819" max="2819" width="9.85546875" style="9" customWidth="1"/>
    <col min="2820" max="2820" width="17.7109375" style="9" customWidth="1"/>
    <col min="2821" max="2821" width="8.28515625" style="9" customWidth="1"/>
    <col min="2822" max="2822" width="11.85546875" style="9" customWidth="1"/>
    <col min="2823" max="2823" width="17.28515625" style="9" customWidth="1"/>
    <col min="2824" max="3072" width="9.140625" style="9"/>
    <col min="3073" max="3073" width="8" style="9" customWidth="1"/>
    <col min="3074" max="3074" width="90.42578125" style="9" customWidth="1"/>
    <col min="3075" max="3075" width="9.85546875" style="9" customWidth="1"/>
    <col min="3076" max="3076" width="17.7109375" style="9" customWidth="1"/>
    <col min="3077" max="3077" width="8.28515625" style="9" customWidth="1"/>
    <col min="3078" max="3078" width="11.85546875" style="9" customWidth="1"/>
    <col min="3079" max="3079" width="17.28515625" style="9" customWidth="1"/>
    <col min="3080" max="3328" width="9.140625" style="9"/>
    <col min="3329" max="3329" width="8" style="9" customWidth="1"/>
    <col min="3330" max="3330" width="90.42578125" style="9" customWidth="1"/>
    <col min="3331" max="3331" width="9.85546875" style="9" customWidth="1"/>
    <col min="3332" max="3332" width="17.7109375" style="9" customWidth="1"/>
    <col min="3333" max="3333" width="8.28515625" style="9" customWidth="1"/>
    <col min="3334" max="3334" width="11.85546875" style="9" customWidth="1"/>
    <col min="3335" max="3335" width="17.28515625" style="9" customWidth="1"/>
    <col min="3336" max="3584" width="9.140625" style="9"/>
    <col min="3585" max="3585" width="8" style="9" customWidth="1"/>
    <col min="3586" max="3586" width="90.42578125" style="9" customWidth="1"/>
    <col min="3587" max="3587" width="9.85546875" style="9" customWidth="1"/>
    <col min="3588" max="3588" width="17.7109375" style="9" customWidth="1"/>
    <col min="3589" max="3589" width="8.28515625" style="9" customWidth="1"/>
    <col min="3590" max="3590" width="11.85546875" style="9" customWidth="1"/>
    <col min="3591" max="3591" width="17.28515625" style="9" customWidth="1"/>
    <col min="3592" max="3840" width="9.140625" style="9"/>
    <col min="3841" max="3841" width="8" style="9" customWidth="1"/>
    <col min="3842" max="3842" width="90.42578125" style="9" customWidth="1"/>
    <col min="3843" max="3843" width="9.85546875" style="9" customWidth="1"/>
    <col min="3844" max="3844" width="17.7109375" style="9" customWidth="1"/>
    <col min="3845" max="3845" width="8.28515625" style="9" customWidth="1"/>
    <col min="3846" max="3846" width="11.85546875" style="9" customWidth="1"/>
    <col min="3847" max="3847" width="17.28515625" style="9" customWidth="1"/>
    <col min="3848" max="4096" width="9.140625" style="9"/>
    <col min="4097" max="4097" width="8" style="9" customWidth="1"/>
    <col min="4098" max="4098" width="90.42578125" style="9" customWidth="1"/>
    <col min="4099" max="4099" width="9.85546875" style="9" customWidth="1"/>
    <col min="4100" max="4100" width="17.7109375" style="9" customWidth="1"/>
    <col min="4101" max="4101" width="8.28515625" style="9" customWidth="1"/>
    <col min="4102" max="4102" width="11.85546875" style="9" customWidth="1"/>
    <col min="4103" max="4103" width="17.28515625" style="9" customWidth="1"/>
    <col min="4104" max="4352" width="9.140625" style="9"/>
    <col min="4353" max="4353" width="8" style="9" customWidth="1"/>
    <col min="4354" max="4354" width="90.42578125" style="9" customWidth="1"/>
    <col min="4355" max="4355" width="9.85546875" style="9" customWidth="1"/>
    <col min="4356" max="4356" width="17.7109375" style="9" customWidth="1"/>
    <col min="4357" max="4357" width="8.28515625" style="9" customWidth="1"/>
    <col min="4358" max="4358" width="11.85546875" style="9" customWidth="1"/>
    <col min="4359" max="4359" width="17.28515625" style="9" customWidth="1"/>
    <col min="4360" max="4608" width="9.140625" style="9"/>
    <col min="4609" max="4609" width="8" style="9" customWidth="1"/>
    <col min="4610" max="4610" width="90.42578125" style="9" customWidth="1"/>
    <col min="4611" max="4611" width="9.85546875" style="9" customWidth="1"/>
    <col min="4612" max="4612" width="17.7109375" style="9" customWidth="1"/>
    <col min="4613" max="4613" width="8.28515625" style="9" customWidth="1"/>
    <col min="4614" max="4614" width="11.85546875" style="9" customWidth="1"/>
    <col min="4615" max="4615" width="17.28515625" style="9" customWidth="1"/>
    <col min="4616" max="4864" width="9.140625" style="9"/>
    <col min="4865" max="4865" width="8" style="9" customWidth="1"/>
    <col min="4866" max="4866" width="90.42578125" style="9" customWidth="1"/>
    <col min="4867" max="4867" width="9.85546875" style="9" customWidth="1"/>
    <col min="4868" max="4868" width="17.7109375" style="9" customWidth="1"/>
    <col min="4869" max="4869" width="8.28515625" style="9" customWidth="1"/>
    <col min="4870" max="4870" width="11.85546875" style="9" customWidth="1"/>
    <col min="4871" max="4871" width="17.28515625" style="9" customWidth="1"/>
    <col min="4872" max="5120" width="9.140625" style="9"/>
    <col min="5121" max="5121" width="8" style="9" customWidth="1"/>
    <col min="5122" max="5122" width="90.42578125" style="9" customWidth="1"/>
    <col min="5123" max="5123" width="9.85546875" style="9" customWidth="1"/>
    <col min="5124" max="5124" width="17.7109375" style="9" customWidth="1"/>
    <col min="5125" max="5125" width="8.28515625" style="9" customWidth="1"/>
    <col min="5126" max="5126" width="11.85546875" style="9" customWidth="1"/>
    <col min="5127" max="5127" width="17.28515625" style="9" customWidth="1"/>
    <col min="5128" max="5376" width="9.140625" style="9"/>
    <col min="5377" max="5377" width="8" style="9" customWidth="1"/>
    <col min="5378" max="5378" width="90.42578125" style="9" customWidth="1"/>
    <col min="5379" max="5379" width="9.85546875" style="9" customWidth="1"/>
    <col min="5380" max="5380" width="17.7109375" style="9" customWidth="1"/>
    <col min="5381" max="5381" width="8.28515625" style="9" customWidth="1"/>
    <col min="5382" max="5382" width="11.85546875" style="9" customWidth="1"/>
    <col min="5383" max="5383" width="17.28515625" style="9" customWidth="1"/>
    <col min="5384" max="5632" width="9.140625" style="9"/>
    <col min="5633" max="5633" width="8" style="9" customWidth="1"/>
    <col min="5634" max="5634" width="90.42578125" style="9" customWidth="1"/>
    <col min="5635" max="5635" width="9.85546875" style="9" customWidth="1"/>
    <col min="5636" max="5636" width="17.7109375" style="9" customWidth="1"/>
    <col min="5637" max="5637" width="8.28515625" style="9" customWidth="1"/>
    <col min="5638" max="5638" width="11.85546875" style="9" customWidth="1"/>
    <col min="5639" max="5639" width="17.28515625" style="9" customWidth="1"/>
    <col min="5640" max="5888" width="9.140625" style="9"/>
    <col min="5889" max="5889" width="8" style="9" customWidth="1"/>
    <col min="5890" max="5890" width="90.42578125" style="9" customWidth="1"/>
    <col min="5891" max="5891" width="9.85546875" style="9" customWidth="1"/>
    <col min="5892" max="5892" width="17.7109375" style="9" customWidth="1"/>
    <col min="5893" max="5893" width="8.28515625" style="9" customWidth="1"/>
    <col min="5894" max="5894" width="11.85546875" style="9" customWidth="1"/>
    <col min="5895" max="5895" width="17.28515625" style="9" customWidth="1"/>
    <col min="5896" max="6144" width="9.140625" style="9"/>
    <col min="6145" max="6145" width="8" style="9" customWidth="1"/>
    <col min="6146" max="6146" width="90.42578125" style="9" customWidth="1"/>
    <col min="6147" max="6147" width="9.85546875" style="9" customWidth="1"/>
    <col min="6148" max="6148" width="17.7109375" style="9" customWidth="1"/>
    <col min="6149" max="6149" width="8.28515625" style="9" customWidth="1"/>
    <col min="6150" max="6150" width="11.85546875" style="9" customWidth="1"/>
    <col min="6151" max="6151" width="17.28515625" style="9" customWidth="1"/>
    <col min="6152" max="6400" width="9.140625" style="9"/>
    <col min="6401" max="6401" width="8" style="9" customWidth="1"/>
    <col min="6402" max="6402" width="90.42578125" style="9" customWidth="1"/>
    <col min="6403" max="6403" width="9.85546875" style="9" customWidth="1"/>
    <col min="6404" max="6404" width="17.7109375" style="9" customWidth="1"/>
    <col min="6405" max="6405" width="8.28515625" style="9" customWidth="1"/>
    <col min="6406" max="6406" width="11.85546875" style="9" customWidth="1"/>
    <col min="6407" max="6407" width="17.28515625" style="9" customWidth="1"/>
    <col min="6408" max="6656" width="9.140625" style="9"/>
    <col min="6657" max="6657" width="8" style="9" customWidth="1"/>
    <col min="6658" max="6658" width="90.42578125" style="9" customWidth="1"/>
    <col min="6659" max="6659" width="9.85546875" style="9" customWidth="1"/>
    <col min="6660" max="6660" width="17.7109375" style="9" customWidth="1"/>
    <col min="6661" max="6661" width="8.28515625" style="9" customWidth="1"/>
    <col min="6662" max="6662" width="11.85546875" style="9" customWidth="1"/>
    <col min="6663" max="6663" width="17.28515625" style="9" customWidth="1"/>
    <col min="6664" max="6912" width="9.140625" style="9"/>
    <col min="6913" max="6913" width="8" style="9" customWidth="1"/>
    <col min="6914" max="6914" width="90.42578125" style="9" customWidth="1"/>
    <col min="6915" max="6915" width="9.85546875" style="9" customWidth="1"/>
    <col min="6916" max="6916" width="17.7109375" style="9" customWidth="1"/>
    <col min="6917" max="6917" width="8.28515625" style="9" customWidth="1"/>
    <col min="6918" max="6918" width="11.85546875" style="9" customWidth="1"/>
    <col min="6919" max="6919" width="17.28515625" style="9" customWidth="1"/>
    <col min="6920" max="7168" width="9.140625" style="9"/>
    <col min="7169" max="7169" width="8" style="9" customWidth="1"/>
    <col min="7170" max="7170" width="90.42578125" style="9" customWidth="1"/>
    <col min="7171" max="7171" width="9.85546875" style="9" customWidth="1"/>
    <col min="7172" max="7172" width="17.7109375" style="9" customWidth="1"/>
    <col min="7173" max="7173" width="8.28515625" style="9" customWidth="1"/>
    <col min="7174" max="7174" width="11.85546875" style="9" customWidth="1"/>
    <col min="7175" max="7175" width="17.28515625" style="9" customWidth="1"/>
    <col min="7176" max="7424" width="9.140625" style="9"/>
    <col min="7425" max="7425" width="8" style="9" customWidth="1"/>
    <col min="7426" max="7426" width="90.42578125" style="9" customWidth="1"/>
    <col min="7427" max="7427" width="9.85546875" style="9" customWidth="1"/>
    <col min="7428" max="7428" width="17.7109375" style="9" customWidth="1"/>
    <col min="7429" max="7429" width="8.28515625" style="9" customWidth="1"/>
    <col min="7430" max="7430" width="11.85546875" style="9" customWidth="1"/>
    <col min="7431" max="7431" width="17.28515625" style="9" customWidth="1"/>
    <col min="7432" max="7680" width="9.140625" style="9"/>
    <col min="7681" max="7681" width="8" style="9" customWidth="1"/>
    <col min="7682" max="7682" width="90.42578125" style="9" customWidth="1"/>
    <col min="7683" max="7683" width="9.85546875" style="9" customWidth="1"/>
    <col min="7684" max="7684" width="17.7109375" style="9" customWidth="1"/>
    <col min="7685" max="7685" width="8.28515625" style="9" customWidth="1"/>
    <col min="7686" max="7686" width="11.85546875" style="9" customWidth="1"/>
    <col min="7687" max="7687" width="17.28515625" style="9" customWidth="1"/>
    <col min="7688" max="7936" width="9.140625" style="9"/>
    <col min="7937" max="7937" width="8" style="9" customWidth="1"/>
    <col min="7938" max="7938" width="90.42578125" style="9" customWidth="1"/>
    <col min="7939" max="7939" width="9.85546875" style="9" customWidth="1"/>
    <col min="7940" max="7940" width="17.7109375" style="9" customWidth="1"/>
    <col min="7941" max="7941" width="8.28515625" style="9" customWidth="1"/>
    <col min="7942" max="7942" width="11.85546875" style="9" customWidth="1"/>
    <col min="7943" max="7943" width="17.28515625" style="9" customWidth="1"/>
    <col min="7944" max="8192" width="9.140625" style="9"/>
    <col min="8193" max="8193" width="8" style="9" customWidth="1"/>
    <col min="8194" max="8194" width="90.42578125" style="9" customWidth="1"/>
    <col min="8195" max="8195" width="9.85546875" style="9" customWidth="1"/>
    <col min="8196" max="8196" width="17.7109375" style="9" customWidth="1"/>
    <col min="8197" max="8197" width="8.28515625" style="9" customWidth="1"/>
    <col min="8198" max="8198" width="11.85546875" style="9" customWidth="1"/>
    <col min="8199" max="8199" width="17.28515625" style="9" customWidth="1"/>
    <col min="8200" max="8448" width="9.140625" style="9"/>
    <col min="8449" max="8449" width="8" style="9" customWidth="1"/>
    <col min="8450" max="8450" width="90.42578125" style="9" customWidth="1"/>
    <col min="8451" max="8451" width="9.85546875" style="9" customWidth="1"/>
    <col min="8452" max="8452" width="17.7109375" style="9" customWidth="1"/>
    <col min="8453" max="8453" width="8.28515625" style="9" customWidth="1"/>
    <col min="8454" max="8454" width="11.85546875" style="9" customWidth="1"/>
    <col min="8455" max="8455" width="17.28515625" style="9" customWidth="1"/>
    <col min="8456" max="8704" width="9.140625" style="9"/>
    <col min="8705" max="8705" width="8" style="9" customWidth="1"/>
    <col min="8706" max="8706" width="90.42578125" style="9" customWidth="1"/>
    <col min="8707" max="8707" width="9.85546875" style="9" customWidth="1"/>
    <col min="8708" max="8708" width="17.7109375" style="9" customWidth="1"/>
    <col min="8709" max="8709" width="8.28515625" style="9" customWidth="1"/>
    <col min="8710" max="8710" width="11.85546875" style="9" customWidth="1"/>
    <col min="8711" max="8711" width="17.28515625" style="9" customWidth="1"/>
    <col min="8712" max="8960" width="9.140625" style="9"/>
    <col min="8961" max="8961" width="8" style="9" customWidth="1"/>
    <col min="8962" max="8962" width="90.42578125" style="9" customWidth="1"/>
    <col min="8963" max="8963" width="9.85546875" style="9" customWidth="1"/>
    <col min="8964" max="8964" width="17.7109375" style="9" customWidth="1"/>
    <col min="8965" max="8965" width="8.28515625" style="9" customWidth="1"/>
    <col min="8966" max="8966" width="11.85546875" style="9" customWidth="1"/>
    <col min="8967" max="8967" width="17.28515625" style="9" customWidth="1"/>
    <col min="8968" max="9216" width="9.140625" style="9"/>
    <col min="9217" max="9217" width="8" style="9" customWidth="1"/>
    <col min="9218" max="9218" width="90.42578125" style="9" customWidth="1"/>
    <col min="9219" max="9219" width="9.85546875" style="9" customWidth="1"/>
    <col min="9220" max="9220" width="17.7109375" style="9" customWidth="1"/>
    <col min="9221" max="9221" width="8.28515625" style="9" customWidth="1"/>
    <col min="9222" max="9222" width="11.85546875" style="9" customWidth="1"/>
    <col min="9223" max="9223" width="17.28515625" style="9" customWidth="1"/>
    <col min="9224" max="9472" width="9.140625" style="9"/>
    <col min="9473" max="9473" width="8" style="9" customWidth="1"/>
    <col min="9474" max="9474" width="90.42578125" style="9" customWidth="1"/>
    <col min="9475" max="9475" width="9.85546875" style="9" customWidth="1"/>
    <col min="9476" max="9476" width="17.7109375" style="9" customWidth="1"/>
    <col min="9477" max="9477" width="8.28515625" style="9" customWidth="1"/>
    <col min="9478" max="9478" width="11.85546875" style="9" customWidth="1"/>
    <col min="9479" max="9479" width="17.28515625" style="9" customWidth="1"/>
    <col min="9480" max="9728" width="9.140625" style="9"/>
    <col min="9729" max="9729" width="8" style="9" customWidth="1"/>
    <col min="9730" max="9730" width="90.42578125" style="9" customWidth="1"/>
    <col min="9731" max="9731" width="9.85546875" style="9" customWidth="1"/>
    <col min="9732" max="9732" width="17.7109375" style="9" customWidth="1"/>
    <col min="9733" max="9733" width="8.28515625" style="9" customWidth="1"/>
    <col min="9734" max="9734" width="11.85546875" style="9" customWidth="1"/>
    <col min="9735" max="9735" width="17.28515625" style="9" customWidth="1"/>
    <col min="9736" max="9984" width="9.140625" style="9"/>
    <col min="9985" max="9985" width="8" style="9" customWidth="1"/>
    <col min="9986" max="9986" width="90.42578125" style="9" customWidth="1"/>
    <col min="9987" max="9987" width="9.85546875" style="9" customWidth="1"/>
    <col min="9988" max="9988" width="17.7109375" style="9" customWidth="1"/>
    <col min="9989" max="9989" width="8.28515625" style="9" customWidth="1"/>
    <col min="9990" max="9990" width="11.85546875" style="9" customWidth="1"/>
    <col min="9991" max="9991" width="17.28515625" style="9" customWidth="1"/>
    <col min="9992" max="10240" width="9.140625" style="9"/>
    <col min="10241" max="10241" width="8" style="9" customWidth="1"/>
    <col min="10242" max="10242" width="90.42578125" style="9" customWidth="1"/>
    <col min="10243" max="10243" width="9.85546875" style="9" customWidth="1"/>
    <col min="10244" max="10244" width="17.7109375" style="9" customWidth="1"/>
    <col min="10245" max="10245" width="8.28515625" style="9" customWidth="1"/>
    <col min="10246" max="10246" width="11.85546875" style="9" customWidth="1"/>
    <col min="10247" max="10247" width="17.28515625" style="9" customWidth="1"/>
    <col min="10248" max="10496" width="9.140625" style="9"/>
    <col min="10497" max="10497" width="8" style="9" customWidth="1"/>
    <col min="10498" max="10498" width="90.42578125" style="9" customWidth="1"/>
    <col min="10499" max="10499" width="9.85546875" style="9" customWidth="1"/>
    <col min="10500" max="10500" width="17.7109375" style="9" customWidth="1"/>
    <col min="10501" max="10501" width="8.28515625" style="9" customWidth="1"/>
    <col min="10502" max="10502" width="11.85546875" style="9" customWidth="1"/>
    <col min="10503" max="10503" width="17.28515625" style="9" customWidth="1"/>
    <col min="10504" max="10752" width="9.140625" style="9"/>
    <col min="10753" max="10753" width="8" style="9" customWidth="1"/>
    <col min="10754" max="10754" width="90.42578125" style="9" customWidth="1"/>
    <col min="10755" max="10755" width="9.85546875" style="9" customWidth="1"/>
    <col min="10756" max="10756" width="17.7109375" style="9" customWidth="1"/>
    <col min="10757" max="10757" width="8.28515625" style="9" customWidth="1"/>
    <col min="10758" max="10758" width="11.85546875" style="9" customWidth="1"/>
    <col min="10759" max="10759" width="17.28515625" style="9" customWidth="1"/>
    <col min="10760" max="11008" width="9.140625" style="9"/>
    <col min="11009" max="11009" width="8" style="9" customWidth="1"/>
    <col min="11010" max="11010" width="90.42578125" style="9" customWidth="1"/>
    <col min="11011" max="11011" width="9.85546875" style="9" customWidth="1"/>
    <col min="11012" max="11012" width="17.7109375" style="9" customWidth="1"/>
    <col min="11013" max="11013" width="8.28515625" style="9" customWidth="1"/>
    <col min="11014" max="11014" width="11.85546875" style="9" customWidth="1"/>
    <col min="11015" max="11015" width="17.28515625" style="9" customWidth="1"/>
    <col min="11016" max="11264" width="9.140625" style="9"/>
    <col min="11265" max="11265" width="8" style="9" customWidth="1"/>
    <col min="11266" max="11266" width="90.42578125" style="9" customWidth="1"/>
    <col min="11267" max="11267" width="9.85546875" style="9" customWidth="1"/>
    <col min="11268" max="11268" width="17.7109375" style="9" customWidth="1"/>
    <col min="11269" max="11269" width="8.28515625" style="9" customWidth="1"/>
    <col min="11270" max="11270" width="11.85546875" style="9" customWidth="1"/>
    <col min="11271" max="11271" width="17.28515625" style="9" customWidth="1"/>
    <col min="11272" max="11520" width="9.140625" style="9"/>
    <col min="11521" max="11521" width="8" style="9" customWidth="1"/>
    <col min="11522" max="11522" width="90.42578125" style="9" customWidth="1"/>
    <col min="11523" max="11523" width="9.85546875" style="9" customWidth="1"/>
    <col min="11524" max="11524" width="17.7109375" style="9" customWidth="1"/>
    <col min="11525" max="11525" width="8.28515625" style="9" customWidth="1"/>
    <col min="11526" max="11526" width="11.85546875" style="9" customWidth="1"/>
    <col min="11527" max="11527" width="17.28515625" style="9" customWidth="1"/>
    <col min="11528" max="11776" width="9.140625" style="9"/>
    <col min="11777" max="11777" width="8" style="9" customWidth="1"/>
    <col min="11778" max="11778" width="90.42578125" style="9" customWidth="1"/>
    <col min="11779" max="11779" width="9.85546875" style="9" customWidth="1"/>
    <col min="11780" max="11780" width="17.7109375" style="9" customWidth="1"/>
    <col min="11781" max="11781" width="8.28515625" style="9" customWidth="1"/>
    <col min="11782" max="11782" width="11.85546875" style="9" customWidth="1"/>
    <col min="11783" max="11783" width="17.28515625" style="9" customWidth="1"/>
    <col min="11784" max="12032" width="9.140625" style="9"/>
    <col min="12033" max="12033" width="8" style="9" customWidth="1"/>
    <col min="12034" max="12034" width="90.42578125" style="9" customWidth="1"/>
    <col min="12035" max="12035" width="9.85546875" style="9" customWidth="1"/>
    <col min="12036" max="12036" width="17.7109375" style="9" customWidth="1"/>
    <col min="12037" max="12037" width="8.28515625" style="9" customWidth="1"/>
    <col min="12038" max="12038" width="11.85546875" style="9" customWidth="1"/>
    <col min="12039" max="12039" width="17.28515625" style="9" customWidth="1"/>
    <col min="12040" max="12288" width="9.140625" style="9"/>
    <col min="12289" max="12289" width="8" style="9" customWidth="1"/>
    <col min="12290" max="12290" width="90.42578125" style="9" customWidth="1"/>
    <col min="12291" max="12291" width="9.85546875" style="9" customWidth="1"/>
    <col min="12292" max="12292" width="17.7109375" style="9" customWidth="1"/>
    <col min="12293" max="12293" width="8.28515625" style="9" customWidth="1"/>
    <col min="12294" max="12294" width="11.85546875" style="9" customWidth="1"/>
    <col min="12295" max="12295" width="17.28515625" style="9" customWidth="1"/>
    <col min="12296" max="12544" width="9.140625" style="9"/>
    <col min="12545" max="12545" width="8" style="9" customWidth="1"/>
    <col min="12546" max="12546" width="90.42578125" style="9" customWidth="1"/>
    <col min="12547" max="12547" width="9.85546875" style="9" customWidth="1"/>
    <col min="12548" max="12548" width="17.7109375" style="9" customWidth="1"/>
    <col min="12549" max="12549" width="8.28515625" style="9" customWidth="1"/>
    <col min="12550" max="12550" width="11.85546875" style="9" customWidth="1"/>
    <col min="12551" max="12551" width="17.28515625" style="9" customWidth="1"/>
    <col min="12552" max="12800" width="9.140625" style="9"/>
    <col min="12801" max="12801" width="8" style="9" customWidth="1"/>
    <col min="12802" max="12802" width="90.42578125" style="9" customWidth="1"/>
    <col min="12803" max="12803" width="9.85546875" style="9" customWidth="1"/>
    <col min="12804" max="12804" width="17.7109375" style="9" customWidth="1"/>
    <col min="12805" max="12805" width="8.28515625" style="9" customWidth="1"/>
    <col min="12806" max="12806" width="11.85546875" style="9" customWidth="1"/>
    <col min="12807" max="12807" width="17.28515625" style="9" customWidth="1"/>
    <col min="12808" max="13056" width="9.140625" style="9"/>
    <col min="13057" max="13057" width="8" style="9" customWidth="1"/>
    <col min="13058" max="13058" width="90.42578125" style="9" customWidth="1"/>
    <col min="13059" max="13059" width="9.85546875" style="9" customWidth="1"/>
    <col min="13060" max="13060" width="17.7109375" style="9" customWidth="1"/>
    <col min="13061" max="13061" width="8.28515625" style="9" customWidth="1"/>
    <col min="13062" max="13062" width="11.85546875" style="9" customWidth="1"/>
    <col min="13063" max="13063" width="17.28515625" style="9" customWidth="1"/>
    <col min="13064" max="13312" width="9.140625" style="9"/>
    <col min="13313" max="13313" width="8" style="9" customWidth="1"/>
    <col min="13314" max="13314" width="90.42578125" style="9" customWidth="1"/>
    <col min="13315" max="13315" width="9.85546875" style="9" customWidth="1"/>
    <col min="13316" max="13316" width="17.7109375" style="9" customWidth="1"/>
    <col min="13317" max="13317" width="8.28515625" style="9" customWidth="1"/>
    <col min="13318" max="13318" width="11.85546875" style="9" customWidth="1"/>
    <col min="13319" max="13319" width="17.28515625" style="9" customWidth="1"/>
    <col min="13320" max="13568" width="9.140625" style="9"/>
    <col min="13569" max="13569" width="8" style="9" customWidth="1"/>
    <col min="13570" max="13570" width="90.42578125" style="9" customWidth="1"/>
    <col min="13571" max="13571" width="9.85546875" style="9" customWidth="1"/>
    <col min="13572" max="13572" width="17.7109375" style="9" customWidth="1"/>
    <col min="13573" max="13573" width="8.28515625" style="9" customWidth="1"/>
    <col min="13574" max="13574" width="11.85546875" style="9" customWidth="1"/>
    <col min="13575" max="13575" width="17.28515625" style="9" customWidth="1"/>
    <col min="13576" max="13824" width="9.140625" style="9"/>
    <col min="13825" max="13825" width="8" style="9" customWidth="1"/>
    <col min="13826" max="13826" width="90.42578125" style="9" customWidth="1"/>
    <col min="13827" max="13827" width="9.85546875" style="9" customWidth="1"/>
    <col min="13828" max="13828" width="17.7109375" style="9" customWidth="1"/>
    <col min="13829" max="13829" width="8.28515625" style="9" customWidth="1"/>
    <col min="13830" max="13830" width="11.85546875" style="9" customWidth="1"/>
    <col min="13831" max="13831" width="17.28515625" style="9" customWidth="1"/>
    <col min="13832" max="14080" width="9.140625" style="9"/>
    <col min="14081" max="14081" width="8" style="9" customWidth="1"/>
    <col min="14082" max="14082" width="90.42578125" style="9" customWidth="1"/>
    <col min="14083" max="14083" width="9.85546875" style="9" customWidth="1"/>
    <col min="14084" max="14084" width="17.7109375" style="9" customWidth="1"/>
    <col min="14085" max="14085" width="8.28515625" style="9" customWidth="1"/>
    <col min="14086" max="14086" width="11.85546875" style="9" customWidth="1"/>
    <col min="14087" max="14087" width="17.28515625" style="9" customWidth="1"/>
    <col min="14088" max="14336" width="9.140625" style="9"/>
    <col min="14337" max="14337" width="8" style="9" customWidth="1"/>
    <col min="14338" max="14338" width="90.42578125" style="9" customWidth="1"/>
    <col min="14339" max="14339" width="9.85546875" style="9" customWidth="1"/>
    <col min="14340" max="14340" width="17.7109375" style="9" customWidth="1"/>
    <col min="14341" max="14341" width="8.28515625" style="9" customWidth="1"/>
    <col min="14342" max="14342" width="11.85546875" style="9" customWidth="1"/>
    <col min="14343" max="14343" width="17.28515625" style="9" customWidth="1"/>
    <col min="14344" max="14592" width="9.140625" style="9"/>
    <col min="14593" max="14593" width="8" style="9" customWidth="1"/>
    <col min="14594" max="14594" width="90.42578125" style="9" customWidth="1"/>
    <col min="14595" max="14595" width="9.85546875" style="9" customWidth="1"/>
    <col min="14596" max="14596" width="17.7109375" style="9" customWidth="1"/>
    <col min="14597" max="14597" width="8.28515625" style="9" customWidth="1"/>
    <col min="14598" max="14598" width="11.85546875" style="9" customWidth="1"/>
    <col min="14599" max="14599" width="17.28515625" style="9" customWidth="1"/>
    <col min="14600" max="14848" width="9.140625" style="9"/>
    <col min="14849" max="14849" width="8" style="9" customWidth="1"/>
    <col min="14850" max="14850" width="90.42578125" style="9" customWidth="1"/>
    <col min="14851" max="14851" width="9.85546875" style="9" customWidth="1"/>
    <col min="14852" max="14852" width="17.7109375" style="9" customWidth="1"/>
    <col min="14853" max="14853" width="8.28515625" style="9" customWidth="1"/>
    <col min="14854" max="14854" width="11.85546875" style="9" customWidth="1"/>
    <col min="14855" max="14855" width="17.28515625" style="9" customWidth="1"/>
    <col min="14856" max="15104" width="9.140625" style="9"/>
    <col min="15105" max="15105" width="8" style="9" customWidth="1"/>
    <col min="15106" max="15106" width="90.42578125" style="9" customWidth="1"/>
    <col min="15107" max="15107" width="9.85546875" style="9" customWidth="1"/>
    <col min="15108" max="15108" width="17.7109375" style="9" customWidth="1"/>
    <col min="15109" max="15109" width="8.28515625" style="9" customWidth="1"/>
    <col min="15110" max="15110" width="11.85546875" style="9" customWidth="1"/>
    <col min="15111" max="15111" width="17.28515625" style="9" customWidth="1"/>
    <col min="15112" max="15360" width="9.140625" style="9"/>
    <col min="15361" max="15361" width="8" style="9" customWidth="1"/>
    <col min="15362" max="15362" width="90.42578125" style="9" customWidth="1"/>
    <col min="15363" max="15363" width="9.85546875" style="9" customWidth="1"/>
    <col min="15364" max="15364" width="17.7109375" style="9" customWidth="1"/>
    <col min="15365" max="15365" width="8.28515625" style="9" customWidth="1"/>
    <col min="15366" max="15366" width="11.85546875" style="9" customWidth="1"/>
    <col min="15367" max="15367" width="17.28515625" style="9" customWidth="1"/>
    <col min="15368" max="15616" width="9.140625" style="9"/>
    <col min="15617" max="15617" width="8" style="9" customWidth="1"/>
    <col min="15618" max="15618" width="90.42578125" style="9" customWidth="1"/>
    <col min="15619" max="15619" width="9.85546875" style="9" customWidth="1"/>
    <col min="15620" max="15620" width="17.7109375" style="9" customWidth="1"/>
    <col min="15621" max="15621" width="8.28515625" style="9" customWidth="1"/>
    <col min="15622" max="15622" width="11.85546875" style="9" customWidth="1"/>
    <col min="15623" max="15623" width="17.28515625" style="9" customWidth="1"/>
    <col min="15624" max="15872" width="9.140625" style="9"/>
    <col min="15873" max="15873" width="8" style="9" customWidth="1"/>
    <col min="15874" max="15874" width="90.42578125" style="9" customWidth="1"/>
    <col min="15875" max="15875" width="9.85546875" style="9" customWidth="1"/>
    <col min="15876" max="15876" width="17.7109375" style="9" customWidth="1"/>
    <col min="15877" max="15877" width="8.28515625" style="9" customWidth="1"/>
    <col min="15878" max="15878" width="11.85546875" style="9" customWidth="1"/>
    <col min="15879" max="15879" width="17.28515625" style="9" customWidth="1"/>
    <col min="15880" max="16128" width="9.140625" style="9"/>
    <col min="16129" max="16129" width="8" style="9" customWidth="1"/>
    <col min="16130" max="16130" width="90.42578125" style="9" customWidth="1"/>
    <col min="16131" max="16131" width="9.85546875" style="9" customWidth="1"/>
    <col min="16132" max="16132" width="17.7109375" style="9" customWidth="1"/>
    <col min="16133" max="16133" width="8.28515625" style="9" customWidth="1"/>
    <col min="16134" max="16134" width="11.85546875" style="9" customWidth="1"/>
    <col min="16135" max="16135" width="17.28515625" style="9" customWidth="1"/>
    <col min="16136" max="16384" width="9.140625" style="9"/>
  </cols>
  <sheetData>
    <row r="1" spans="1:6" ht="21" customHeight="1" x14ac:dyDescent="0.25">
      <c r="F1" s="172" t="s">
        <v>14</v>
      </c>
    </row>
    <row r="2" spans="1:6" x14ac:dyDescent="0.25">
      <c r="F2" s="172" t="s">
        <v>1</v>
      </c>
    </row>
    <row r="3" spans="1:6" x14ac:dyDescent="0.25">
      <c r="F3" s="172" t="s">
        <v>338</v>
      </c>
    </row>
    <row r="4" spans="1:6" x14ac:dyDescent="0.25">
      <c r="F4" s="172" t="s">
        <v>3</v>
      </c>
    </row>
    <row r="5" spans="1:6" x14ac:dyDescent="0.25">
      <c r="F5" s="172" t="s">
        <v>4</v>
      </c>
    </row>
    <row r="6" spans="1:6" x14ac:dyDescent="0.25">
      <c r="F6" s="172" t="s">
        <v>5</v>
      </c>
    </row>
    <row r="8" spans="1:6" ht="65.25" customHeight="1" x14ac:dyDescent="0.3">
      <c r="A8" s="202" t="s">
        <v>105</v>
      </c>
      <c r="B8" s="203"/>
      <c r="C8" s="203"/>
      <c r="D8" s="203"/>
      <c r="E8" s="203"/>
      <c r="F8" s="203"/>
    </row>
    <row r="9" spans="1:6" x14ac:dyDescent="0.25">
      <c r="C9" s="12"/>
      <c r="D9" s="12"/>
      <c r="F9" s="167" t="s">
        <v>335</v>
      </c>
    </row>
    <row r="10" spans="1:6" s="17" customFormat="1" ht="142.5" x14ac:dyDescent="0.2">
      <c r="A10" s="15" t="s">
        <v>106</v>
      </c>
      <c r="B10" s="16" t="s">
        <v>334</v>
      </c>
      <c r="C10" s="16" t="s">
        <v>107</v>
      </c>
      <c r="D10" s="16" t="s">
        <v>333</v>
      </c>
      <c r="E10" s="16" t="s">
        <v>109</v>
      </c>
      <c r="F10" s="145" t="s">
        <v>336</v>
      </c>
    </row>
    <row r="11" spans="1:6" s="117" customFormat="1" x14ac:dyDescent="0.25">
      <c r="A11" s="15">
        <v>1</v>
      </c>
      <c r="B11" s="107">
        <v>2</v>
      </c>
      <c r="C11" s="16">
        <v>3</v>
      </c>
      <c r="D11" s="16">
        <v>4</v>
      </c>
      <c r="E11" s="107">
        <v>5</v>
      </c>
      <c r="F11" s="107">
        <v>6</v>
      </c>
    </row>
    <row r="12" spans="1:6" s="11" customFormat="1" x14ac:dyDescent="0.25">
      <c r="A12" s="31" t="s">
        <v>26</v>
      </c>
      <c r="B12" s="41" t="s">
        <v>110</v>
      </c>
      <c r="C12" s="42" t="s">
        <v>111</v>
      </c>
      <c r="D12" s="42"/>
      <c r="E12" s="42"/>
      <c r="F12" s="43">
        <f>F13+F27+F47+F51</f>
        <v>39296.259340000004</v>
      </c>
    </row>
    <row r="13" spans="1:6" s="11" customFormat="1" ht="31.5" x14ac:dyDescent="0.25">
      <c r="A13" s="44" t="s">
        <v>112</v>
      </c>
      <c r="B13" s="41" t="s">
        <v>113</v>
      </c>
      <c r="C13" s="45" t="s">
        <v>114</v>
      </c>
      <c r="D13" s="45"/>
      <c r="E13" s="45"/>
      <c r="F13" s="46">
        <f>F14+F18</f>
        <v>3337.5020999999997</v>
      </c>
    </row>
    <row r="14" spans="1:6" x14ac:dyDescent="0.25">
      <c r="A14" s="44" t="s">
        <v>115</v>
      </c>
      <c r="B14" s="41" t="s">
        <v>116</v>
      </c>
      <c r="C14" s="45" t="s">
        <v>114</v>
      </c>
      <c r="D14" s="45" t="s">
        <v>117</v>
      </c>
      <c r="E14" s="45"/>
      <c r="F14" s="46">
        <f>F15</f>
        <v>183</v>
      </c>
    </row>
    <row r="15" spans="1:6" ht="47.25" x14ac:dyDescent="0.25">
      <c r="A15" s="47"/>
      <c r="B15" s="48" t="s">
        <v>118</v>
      </c>
      <c r="C15" s="49" t="s">
        <v>114</v>
      </c>
      <c r="D15" s="49" t="s">
        <v>117</v>
      </c>
      <c r="E15" s="49" t="s">
        <v>119</v>
      </c>
      <c r="F15" s="50">
        <f>F16</f>
        <v>183</v>
      </c>
    </row>
    <row r="16" spans="1:6" x14ac:dyDescent="0.25">
      <c r="A16" s="47"/>
      <c r="B16" s="48" t="s">
        <v>120</v>
      </c>
      <c r="C16" s="49" t="s">
        <v>114</v>
      </c>
      <c r="D16" s="49" t="s">
        <v>117</v>
      </c>
      <c r="E16" s="49" t="s">
        <v>121</v>
      </c>
      <c r="F16" s="50">
        <f>F17</f>
        <v>183</v>
      </c>
    </row>
    <row r="17" spans="1:7" ht="31.5" hidden="1" outlineLevel="1" x14ac:dyDescent="0.25">
      <c r="A17" s="47"/>
      <c r="B17" s="48" t="s">
        <v>122</v>
      </c>
      <c r="C17" s="49" t="s">
        <v>114</v>
      </c>
      <c r="D17" s="49" t="s">
        <v>117</v>
      </c>
      <c r="E17" s="49" t="s">
        <v>123</v>
      </c>
      <c r="F17" s="50">
        <f>183000/1000</f>
        <v>183</v>
      </c>
    </row>
    <row r="18" spans="1:7" s="11" customFormat="1" collapsed="1" x14ac:dyDescent="0.25">
      <c r="A18" s="44" t="s">
        <v>124</v>
      </c>
      <c r="B18" s="41" t="s">
        <v>125</v>
      </c>
      <c r="C18" s="45" t="s">
        <v>114</v>
      </c>
      <c r="D18" s="45" t="s">
        <v>126</v>
      </c>
      <c r="E18" s="45"/>
      <c r="F18" s="46">
        <f>F19+F23</f>
        <v>3154.5020999999997</v>
      </c>
    </row>
    <row r="19" spans="1:7" ht="47.25" x14ac:dyDescent="0.25">
      <c r="A19" s="47"/>
      <c r="B19" s="48" t="s">
        <v>118</v>
      </c>
      <c r="C19" s="49" t="s">
        <v>114</v>
      </c>
      <c r="D19" s="49" t="s">
        <v>126</v>
      </c>
      <c r="E19" s="49" t="s">
        <v>119</v>
      </c>
      <c r="F19" s="50">
        <f>F20</f>
        <v>2585.1860999999999</v>
      </c>
    </row>
    <row r="20" spans="1:7" x14ac:dyDescent="0.25">
      <c r="A20" s="47"/>
      <c r="B20" s="48" t="s">
        <v>120</v>
      </c>
      <c r="C20" s="49" t="s">
        <v>114</v>
      </c>
      <c r="D20" s="49" t="s">
        <v>126</v>
      </c>
      <c r="E20" s="49" t="s">
        <v>121</v>
      </c>
      <c r="F20" s="50">
        <f>F21+F22</f>
        <v>2585.1860999999999</v>
      </c>
    </row>
    <row r="21" spans="1:7" hidden="1" outlineLevel="2" x14ac:dyDescent="0.25">
      <c r="A21" s="47"/>
      <c r="B21" s="51" t="s">
        <v>127</v>
      </c>
      <c r="C21" s="49" t="s">
        <v>114</v>
      </c>
      <c r="D21" s="49" t="s">
        <v>126</v>
      </c>
      <c r="E21" s="49" t="s">
        <v>128</v>
      </c>
      <c r="F21" s="50">
        <f>1985550/1000</f>
        <v>1985.55</v>
      </c>
    </row>
    <row r="22" spans="1:7" ht="31.5" hidden="1" outlineLevel="2" x14ac:dyDescent="0.25">
      <c r="A22" s="47"/>
      <c r="B22" s="48" t="s">
        <v>129</v>
      </c>
      <c r="C22" s="49" t="s">
        <v>114</v>
      </c>
      <c r="D22" s="49" t="s">
        <v>126</v>
      </c>
      <c r="E22" s="49" t="s">
        <v>130</v>
      </c>
      <c r="F22" s="50">
        <f>599636.1/1000</f>
        <v>599.63609999999994</v>
      </c>
    </row>
    <row r="23" spans="1:7" collapsed="1" x14ac:dyDescent="0.25">
      <c r="A23" s="47"/>
      <c r="B23" s="48" t="s">
        <v>131</v>
      </c>
      <c r="C23" s="49" t="s">
        <v>114</v>
      </c>
      <c r="D23" s="49" t="s">
        <v>126</v>
      </c>
      <c r="E23" s="49" t="s">
        <v>132</v>
      </c>
      <c r="F23" s="50">
        <f>F24</f>
        <v>569.31600000000003</v>
      </c>
    </row>
    <row r="24" spans="1:7" x14ac:dyDescent="0.25">
      <c r="A24" s="47"/>
      <c r="B24" s="48" t="s">
        <v>133</v>
      </c>
      <c r="C24" s="49" t="s">
        <v>114</v>
      </c>
      <c r="D24" s="49" t="s">
        <v>126</v>
      </c>
      <c r="E24" s="49" t="s">
        <v>134</v>
      </c>
      <c r="F24" s="50">
        <f>F25+F26</f>
        <v>569.31600000000003</v>
      </c>
    </row>
    <row r="25" spans="1:7" hidden="1" outlineLevel="1" x14ac:dyDescent="0.25">
      <c r="A25" s="47"/>
      <c r="B25" s="48" t="s">
        <v>135</v>
      </c>
      <c r="C25" s="49" t="s">
        <v>114</v>
      </c>
      <c r="D25" s="49" t="s">
        <v>126</v>
      </c>
      <c r="E25" s="49" t="s">
        <v>136</v>
      </c>
      <c r="F25" s="50">
        <f>453385/1000</f>
        <v>453.38499999999999</v>
      </c>
    </row>
    <row r="26" spans="1:7" hidden="1" outlineLevel="1" x14ac:dyDescent="0.25">
      <c r="A26" s="47"/>
      <c r="B26" s="48" t="s">
        <v>137</v>
      </c>
      <c r="C26" s="49" t="s">
        <v>114</v>
      </c>
      <c r="D26" s="49" t="s">
        <v>126</v>
      </c>
      <c r="E26" s="49" t="s">
        <v>138</v>
      </c>
      <c r="F26" s="50">
        <f>115931/1000</f>
        <v>115.931</v>
      </c>
    </row>
    <row r="27" spans="1:7" ht="31.5" collapsed="1" x14ac:dyDescent="0.25">
      <c r="A27" s="31" t="s">
        <v>88</v>
      </c>
      <c r="B27" s="41" t="s">
        <v>139</v>
      </c>
      <c r="C27" s="42" t="s">
        <v>140</v>
      </c>
      <c r="D27" s="52"/>
      <c r="E27" s="52"/>
      <c r="F27" s="53">
        <f>F28+F39</f>
        <v>25195.504240000002</v>
      </c>
    </row>
    <row r="28" spans="1:7" ht="31.5" x14ac:dyDescent="0.25">
      <c r="A28" s="31" t="s">
        <v>90</v>
      </c>
      <c r="B28" s="41" t="s">
        <v>141</v>
      </c>
      <c r="C28" s="54" t="s">
        <v>140</v>
      </c>
      <c r="D28" s="54" t="s">
        <v>142</v>
      </c>
      <c r="E28" s="55"/>
      <c r="F28" s="53">
        <f>F29+F33+F36</f>
        <v>20900.62024</v>
      </c>
      <c r="G28" s="128"/>
    </row>
    <row r="29" spans="1:7" ht="47.25" x14ac:dyDescent="0.25">
      <c r="A29" s="30"/>
      <c r="B29" s="48" t="s">
        <v>118</v>
      </c>
      <c r="C29" s="56" t="s">
        <v>140</v>
      </c>
      <c r="D29" s="56" t="s">
        <v>142</v>
      </c>
      <c r="E29" s="52" t="s">
        <v>119</v>
      </c>
      <c r="F29" s="57">
        <f>F30</f>
        <v>18701.704239999999</v>
      </c>
    </row>
    <row r="30" spans="1:7" x14ac:dyDescent="0.25">
      <c r="A30" s="30"/>
      <c r="B30" s="48" t="s">
        <v>120</v>
      </c>
      <c r="C30" s="56" t="s">
        <v>140</v>
      </c>
      <c r="D30" s="56" t="s">
        <v>142</v>
      </c>
      <c r="E30" s="52" t="s">
        <v>121</v>
      </c>
      <c r="F30" s="57">
        <f>F31+F32</f>
        <v>18701.704239999999</v>
      </c>
    </row>
    <row r="31" spans="1:7" hidden="1" outlineLevel="1" x14ac:dyDescent="0.25">
      <c r="A31" s="30"/>
      <c r="B31" s="51" t="s">
        <v>127</v>
      </c>
      <c r="C31" s="56" t="s">
        <v>140</v>
      </c>
      <c r="D31" s="56" t="s">
        <v>142</v>
      </c>
      <c r="E31" s="52" t="s">
        <v>128</v>
      </c>
      <c r="F31" s="57">
        <f>14367204.24/1000</f>
        <v>14367.204240000001</v>
      </c>
    </row>
    <row r="32" spans="1:7" ht="31.5" hidden="1" outlineLevel="1" x14ac:dyDescent="0.25">
      <c r="A32" s="30"/>
      <c r="B32" s="48" t="s">
        <v>129</v>
      </c>
      <c r="C32" s="56" t="s">
        <v>140</v>
      </c>
      <c r="D32" s="56" t="s">
        <v>142</v>
      </c>
      <c r="E32" s="52" t="s">
        <v>130</v>
      </c>
      <c r="F32" s="57">
        <f>4334.5</f>
        <v>4334.5</v>
      </c>
    </row>
    <row r="33" spans="1:6" collapsed="1" x14ac:dyDescent="0.25">
      <c r="A33" s="30"/>
      <c r="B33" s="48" t="s">
        <v>131</v>
      </c>
      <c r="C33" s="56" t="s">
        <v>140</v>
      </c>
      <c r="D33" s="56" t="s">
        <v>142</v>
      </c>
      <c r="E33" s="56" t="s">
        <v>132</v>
      </c>
      <c r="F33" s="57">
        <f>F34</f>
        <v>2196.9</v>
      </c>
    </row>
    <row r="34" spans="1:6" x14ac:dyDescent="0.25">
      <c r="A34" s="30"/>
      <c r="B34" s="48" t="s">
        <v>133</v>
      </c>
      <c r="C34" s="56" t="s">
        <v>140</v>
      </c>
      <c r="D34" s="56" t="s">
        <v>142</v>
      </c>
      <c r="E34" s="56" t="s">
        <v>134</v>
      </c>
      <c r="F34" s="57">
        <f>F35</f>
        <v>2196.9</v>
      </c>
    </row>
    <row r="35" spans="1:6" hidden="1" outlineLevel="2" x14ac:dyDescent="0.25">
      <c r="A35" s="30"/>
      <c r="B35" s="48" t="s">
        <v>143</v>
      </c>
      <c r="C35" s="56" t="s">
        <v>140</v>
      </c>
      <c r="D35" s="56" t="s">
        <v>142</v>
      </c>
      <c r="E35" s="56" t="s">
        <v>136</v>
      </c>
      <c r="F35" s="57">
        <f>2196900/1000</f>
        <v>2196.9</v>
      </c>
    </row>
    <row r="36" spans="1:6" collapsed="1" x14ac:dyDescent="0.25">
      <c r="A36" s="47"/>
      <c r="B36" s="48" t="s">
        <v>144</v>
      </c>
      <c r="C36" s="49" t="s">
        <v>140</v>
      </c>
      <c r="D36" s="49" t="s">
        <v>142</v>
      </c>
      <c r="E36" s="49" t="s">
        <v>145</v>
      </c>
      <c r="F36" s="50">
        <f>F37</f>
        <v>2.016</v>
      </c>
    </row>
    <row r="37" spans="1:6" x14ac:dyDescent="0.25">
      <c r="A37" s="47"/>
      <c r="B37" s="48" t="s">
        <v>146</v>
      </c>
      <c r="C37" s="49" t="s">
        <v>140</v>
      </c>
      <c r="D37" s="49" t="s">
        <v>142</v>
      </c>
      <c r="E37" s="49" t="s">
        <v>147</v>
      </c>
      <c r="F37" s="50">
        <f>F38</f>
        <v>2.016</v>
      </c>
    </row>
    <row r="38" spans="1:6" hidden="1" outlineLevel="2" x14ac:dyDescent="0.25">
      <c r="A38" s="47"/>
      <c r="B38" s="48" t="s">
        <v>148</v>
      </c>
      <c r="C38" s="49" t="s">
        <v>140</v>
      </c>
      <c r="D38" s="49" t="s">
        <v>142</v>
      </c>
      <c r="E38" s="49" t="s">
        <v>149</v>
      </c>
      <c r="F38" s="50">
        <f>2016/1000</f>
        <v>2.016</v>
      </c>
    </row>
    <row r="39" spans="1:6" ht="47.25" collapsed="1" x14ac:dyDescent="0.25">
      <c r="A39" s="31" t="s">
        <v>96</v>
      </c>
      <c r="B39" s="58" t="s">
        <v>150</v>
      </c>
      <c r="C39" s="59" t="s">
        <v>140</v>
      </c>
      <c r="D39" s="59" t="s">
        <v>151</v>
      </c>
      <c r="E39" s="59"/>
      <c r="F39" s="60">
        <f>F40+F44</f>
        <v>4294.884</v>
      </c>
    </row>
    <row r="40" spans="1:6" ht="47.25" x14ac:dyDescent="0.25">
      <c r="A40" s="30"/>
      <c r="B40" s="51" t="s">
        <v>118</v>
      </c>
      <c r="C40" s="61" t="s">
        <v>140</v>
      </c>
      <c r="D40" s="61" t="s">
        <v>151</v>
      </c>
      <c r="E40" s="61" t="s">
        <v>119</v>
      </c>
      <c r="F40" s="62">
        <f>F41</f>
        <v>4000.884</v>
      </c>
    </row>
    <row r="41" spans="1:6" x14ac:dyDescent="0.25">
      <c r="A41" s="30"/>
      <c r="B41" s="48" t="s">
        <v>120</v>
      </c>
      <c r="C41" s="61" t="s">
        <v>140</v>
      </c>
      <c r="D41" s="61" t="s">
        <v>151</v>
      </c>
      <c r="E41" s="61" t="s">
        <v>121</v>
      </c>
      <c r="F41" s="62">
        <f>F42+F43</f>
        <v>4000.884</v>
      </c>
    </row>
    <row r="42" spans="1:6" hidden="1" outlineLevel="2" x14ac:dyDescent="0.25">
      <c r="A42" s="30"/>
      <c r="B42" s="51" t="s">
        <v>127</v>
      </c>
      <c r="C42" s="61" t="s">
        <v>140</v>
      </c>
      <c r="D42" s="61" t="s">
        <v>151</v>
      </c>
      <c r="E42" s="61" t="s">
        <v>128</v>
      </c>
      <c r="F42" s="62">
        <f>3072875/1000</f>
        <v>3072.875</v>
      </c>
    </row>
    <row r="43" spans="1:6" ht="31.5" hidden="1" outlineLevel="2" x14ac:dyDescent="0.25">
      <c r="A43" s="30"/>
      <c r="B43" s="48" t="s">
        <v>129</v>
      </c>
      <c r="C43" s="61" t="s">
        <v>140</v>
      </c>
      <c r="D43" s="61" t="s">
        <v>151</v>
      </c>
      <c r="E43" s="61" t="s">
        <v>130</v>
      </c>
      <c r="F43" s="62">
        <f>928009/1000</f>
        <v>928.00900000000001</v>
      </c>
    </row>
    <row r="44" spans="1:6" collapsed="1" x14ac:dyDescent="0.25">
      <c r="A44" s="30"/>
      <c r="B44" s="48" t="s">
        <v>131</v>
      </c>
      <c r="C44" s="61" t="s">
        <v>140</v>
      </c>
      <c r="D44" s="61" t="s">
        <v>151</v>
      </c>
      <c r="E44" s="61" t="s">
        <v>132</v>
      </c>
      <c r="F44" s="62">
        <f>F45</f>
        <v>294</v>
      </c>
    </row>
    <row r="45" spans="1:6" x14ac:dyDescent="0.25">
      <c r="A45" s="30"/>
      <c r="B45" s="48" t="s">
        <v>133</v>
      </c>
      <c r="C45" s="61" t="s">
        <v>140</v>
      </c>
      <c r="D45" s="61" t="s">
        <v>151</v>
      </c>
      <c r="E45" s="61" t="s">
        <v>134</v>
      </c>
      <c r="F45" s="62">
        <f>F46</f>
        <v>294</v>
      </c>
    </row>
    <row r="46" spans="1:6" hidden="1" outlineLevel="1" x14ac:dyDescent="0.25">
      <c r="A46" s="30"/>
      <c r="B46" s="48" t="s">
        <v>143</v>
      </c>
      <c r="C46" s="61" t="s">
        <v>140</v>
      </c>
      <c r="D46" s="61" t="s">
        <v>151</v>
      </c>
      <c r="E46" s="61" t="s">
        <v>136</v>
      </c>
      <c r="F46" s="62">
        <f>294000/1000</f>
        <v>294</v>
      </c>
    </row>
    <row r="47" spans="1:6" s="11" customFormat="1" collapsed="1" x14ac:dyDescent="0.25">
      <c r="A47" s="31" t="s">
        <v>152</v>
      </c>
      <c r="B47" s="41" t="s">
        <v>153</v>
      </c>
      <c r="C47" s="59" t="s">
        <v>154</v>
      </c>
      <c r="D47" s="59"/>
      <c r="E47" s="59"/>
      <c r="F47" s="60">
        <f>F48</f>
        <v>100</v>
      </c>
    </row>
    <row r="48" spans="1:6" s="11" customFormat="1" x14ac:dyDescent="0.25">
      <c r="A48" s="31" t="s">
        <v>155</v>
      </c>
      <c r="B48" s="41" t="s">
        <v>156</v>
      </c>
      <c r="C48" s="59" t="s">
        <v>154</v>
      </c>
      <c r="D48" s="59" t="s">
        <v>157</v>
      </c>
      <c r="E48" s="59"/>
      <c r="F48" s="60">
        <f>F49</f>
        <v>100</v>
      </c>
    </row>
    <row r="49" spans="1:6" x14ac:dyDescent="0.25">
      <c r="A49" s="30"/>
      <c r="B49" s="48" t="s">
        <v>144</v>
      </c>
      <c r="C49" s="61" t="s">
        <v>154</v>
      </c>
      <c r="D49" s="61" t="s">
        <v>157</v>
      </c>
      <c r="E49" s="61" t="s">
        <v>145</v>
      </c>
      <c r="F49" s="62">
        <f>F50</f>
        <v>100</v>
      </c>
    </row>
    <row r="50" spans="1:6" x14ac:dyDescent="0.25">
      <c r="A50" s="30"/>
      <c r="B50" s="48" t="s">
        <v>158</v>
      </c>
      <c r="C50" s="61" t="s">
        <v>154</v>
      </c>
      <c r="D50" s="61" t="s">
        <v>157</v>
      </c>
      <c r="E50" s="61" t="s">
        <v>159</v>
      </c>
      <c r="F50" s="62">
        <f>100000/1000</f>
        <v>100</v>
      </c>
    </row>
    <row r="51" spans="1:6" x14ac:dyDescent="0.25">
      <c r="A51" s="31" t="s">
        <v>160</v>
      </c>
      <c r="B51" s="41" t="s">
        <v>161</v>
      </c>
      <c r="C51" s="54" t="s">
        <v>162</v>
      </c>
      <c r="D51" s="64"/>
      <c r="E51" s="64"/>
      <c r="F51" s="53">
        <f>F52+F60+F56</f>
        <v>10663.253000000001</v>
      </c>
    </row>
    <row r="52" spans="1:6" s="11" customFormat="1" ht="31.5" x14ac:dyDescent="0.25">
      <c r="A52" s="44" t="s">
        <v>163</v>
      </c>
      <c r="B52" s="41" t="s">
        <v>164</v>
      </c>
      <c r="C52" s="45" t="s">
        <v>162</v>
      </c>
      <c r="D52" s="45" t="s">
        <v>165</v>
      </c>
      <c r="E52" s="45"/>
      <c r="F52" s="46">
        <f>F53</f>
        <v>96</v>
      </c>
    </row>
    <row r="53" spans="1:6" x14ac:dyDescent="0.25">
      <c r="A53" s="47"/>
      <c r="B53" s="48" t="s">
        <v>144</v>
      </c>
      <c r="C53" s="49" t="s">
        <v>162</v>
      </c>
      <c r="D53" s="49" t="s">
        <v>165</v>
      </c>
      <c r="E53" s="49" t="s">
        <v>145</v>
      </c>
      <c r="F53" s="50">
        <f>F54</f>
        <v>96</v>
      </c>
    </row>
    <row r="54" spans="1:6" x14ac:dyDescent="0.25">
      <c r="A54" s="47"/>
      <c r="B54" s="48" t="s">
        <v>146</v>
      </c>
      <c r="C54" s="49" t="s">
        <v>162</v>
      </c>
      <c r="D54" s="49" t="s">
        <v>165</v>
      </c>
      <c r="E54" s="49" t="s">
        <v>147</v>
      </c>
      <c r="F54" s="50">
        <f>F55</f>
        <v>96</v>
      </c>
    </row>
    <row r="55" spans="1:6" hidden="1" outlineLevel="1" x14ac:dyDescent="0.25">
      <c r="A55" s="47"/>
      <c r="B55" s="48" t="s">
        <v>148</v>
      </c>
      <c r="C55" s="49" t="s">
        <v>162</v>
      </c>
      <c r="D55" s="49" t="s">
        <v>165</v>
      </c>
      <c r="E55" s="49" t="s">
        <v>166</v>
      </c>
      <c r="F55" s="50">
        <f>96000/1000</f>
        <v>96</v>
      </c>
    </row>
    <row r="56" spans="1:6" ht="47.25" collapsed="1" x14ac:dyDescent="0.25">
      <c r="A56" s="31" t="s">
        <v>167</v>
      </c>
      <c r="B56" s="41" t="s">
        <v>168</v>
      </c>
      <c r="C56" s="42" t="s">
        <v>162</v>
      </c>
      <c r="D56" s="42" t="s">
        <v>169</v>
      </c>
      <c r="E56" s="42"/>
      <c r="F56" s="65">
        <f>F57</f>
        <v>8.1</v>
      </c>
    </row>
    <row r="57" spans="1:6" x14ac:dyDescent="0.25">
      <c r="A57" s="30"/>
      <c r="B57" s="48" t="s">
        <v>131</v>
      </c>
      <c r="C57" s="52" t="s">
        <v>162</v>
      </c>
      <c r="D57" s="52" t="s">
        <v>169</v>
      </c>
      <c r="E57" s="52" t="s">
        <v>132</v>
      </c>
      <c r="F57" s="66">
        <f>F58</f>
        <v>8.1</v>
      </c>
    </row>
    <row r="58" spans="1:6" x14ac:dyDescent="0.25">
      <c r="A58" s="30"/>
      <c r="B58" s="48" t="s">
        <v>133</v>
      </c>
      <c r="C58" s="52" t="s">
        <v>162</v>
      </c>
      <c r="D58" s="52" t="s">
        <v>169</v>
      </c>
      <c r="E58" s="52" t="s">
        <v>134</v>
      </c>
      <c r="F58" s="66">
        <f>F59</f>
        <v>8.1</v>
      </c>
    </row>
    <row r="59" spans="1:6" hidden="1" outlineLevel="1" x14ac:dyDescent="0.25">
      <c r="A59" s="30"/>
      <c r="B59" s="48" t="s">
        <v>135</v>
      </c>
      <c r="C59" s="52" t="s">
        <v>162</v>
      </c>
      <c r="D59" s="52" t="s">
        <v>169</v>
      </c>
      <c r="E59" s="52" t="s">
        <v>136</v>
      </c>
      <c r="F59" s="66">
        <f>8100/1000</f>
        <v>8.1</v>
      </c>
    </row>
    <row r="60" spans="1:6" ht="31.5" collapsed="1" x14ac:dyDescent="0.25">
      <c r="A60" s="31" t="s">
        <v>170</v>
      </c>
      <c r="B60" s="41" t="s">
        <v>171</v>
      </c>
      <c r="C60" s="42" t="s">
        <v>162</v>
      </c>
      <c r="D60" s="54" t="s">
        <v>172</v>
      </c>
      <c r="E60" s="42"/>
      <c r="F60" s="53">
        <f>F61+F65+F68</f>
        <v>10559.153</v>
      </c>
    </row>
    <row r="61" spans="1:6" ht="47.25" x14ac:dyDescent="0.25">
      <c r="A61" s="30"/>
      <c r="B61" s="48" t="s">
        <v>118</v>
      </c>
      <c r="C61" s="52" t="s">
        <v>162</v>
      </c>
      <c r="D61" s="56" t="s">
        <v>172</v>
      </c>
      <c r="E61" s="52" t="s">
        <v>119</v>
      </c>
      <c r="F61" s="57">
        <f>F62</f>
        <v>9977.5920000000006</v>
      </c>
    </row>
    <row r="62" spans="1:6" x14ac:dyDescent="0.25">
      <c r="A62" s="30"/>
      <c r="B62" s="48" t="s">
        <v>173</v>
      </c>
      <c r="C62" s="52" t="s">
        <v>162</v>
      </c>
      <c r="D62" s="56" t="s">
        <v>172</v>
      </c>
      <c r="E62" s="52" t="s">
        <v>174</v>
      </c>
      <c r="F62" s="57">
        <f>F63+F64</f>
        <v>9977.5920000000006</v>
      </c>
    </row>
    <row r="63" spans="1:6" hidden="1" outlineLevel="2" x14ac:dyDescent="0.25">
      <c r="A63" s="30"/>
      <c r="B63" s="48" t="s">
        <v>175</v>
      </c>
      <c r="C63" s="52" t="s">
        <v>162</v>
      </c>
      <c r="D63" s="56" t="s">
        <v>172</v>
      </c>
      <c r="E63" s="52" t="s">
        <v>176</v>
      </c>
      <c r="F63" s="57">
        <f>7663392/1000</f>
        <v>7663.3919999999998</v>
      </c>
    </row>
    <row r="64" spans="1:6" ht="31.5" hidden="1" outlineLevel="2" x14ac:dyDescent="0.25">
      <c r="A64" s="30"/>
      <c r="B64" s="48" t="s">
        <v>177</v>
      </c>
      <c r="C64" s="52" t="s">
        <v>162</v>
      </c>
      <c r="D64" s="56" t="s">
        <v>172</v>
      </c>
      <c r="E64" s="52" t="s">
        <v>178</v>
      </c>
      <c r="F64" s="57">
        <f>2314.2</f>
        <v>2314.1999999999998</v>
      </c>
    </row>
    <row r="65" spans="1:6" collapsed="1" x14ac:dyDescent="0.25">
      <c r="A65" s="30"/>
      <c r="B65" s="48" t="s">
        <v>131</v>
      </c>
      <c r="C65" s="52" t="s">
        <v>162</v>
      </c>
      <c r="D65" s="56" t="s">
        <v>172</v>
      </c>
      <c r="E65" s="52" t="s">
        <v>132</v>
      </c>
      <c r="F65" s="57">
        <f>F66</f>
        <v>576.55600000000004</v>
      </c>
    </row>
    <row r="66" spans="1:6" x14ac:dyDescent="0.25">
      <c r="A66" s="30"/>
      <c r="B66" s="48" t="s">
        <v>133</v>
      </c>
      <c r="C66" s="52" t="s">
        <v>162</v>
      </c>
      <c r="D66" s="56" t="s">
        <v>172</v>
      </c>
      <c r="E66" s="52" t="s">
        <v>134</v>
      </c>
      <c r="F66" s="57">
        <f>F67</f>
        <v>576.55600000000004</v>
      </c>
    </row>
    <row r="67" spans="1:6" hidden="1" outlineLevel="2" x14ac:dyDescent="0.25">
      <c r="A67" s="30"/>
      <c r="B67" s="48" t="s">
        <v>135</v>
      </c>
      <c r="C67" s="52" t="s">
        <v>162</v>
      </c>
      <c r="D67" s="56" t="s">
        <v>172</v>
      </c>
      <c r="E67" s="52" t="s">
        <v>136</v>
      </c>
      <c r="F67" s="57">
        <f>576556/1000</f>
        <v>576.55600000000004</v>
      </c>
    </row>
    <row r="68" spans="1:6" collapsed="1" x14ac:dyDescent="0.25">
      <c r="A68" s="30"/>
      <c r="B68" s="67" t="s">
        <v>144</v>
      </c>
      <c r="C68" s="52" t="s">
        <v>162</v>
      </c>
      <c r="D68" s="56" t="s">
        <v>172</v>
      </c>
      <c r="E68" s="52" t="s">
        <v>145</v>
      </c>
      <c r="F68" s="57">
        <f>F69</f>
        <v>5.0049999999999999</v>
      </c>
    </row>
    <row r="69" spans="1:6" x14ac:dyDescent="0.25">
      <c r="A69" s="30"/>
      <c r="B69" s="67" t="s">
        <v>179</v>
      </c>
      <c r="C69" s="52" t="s">
        <v>162</v>
      </c>
      <c r="D69" s="56" t="s">
        <v>172</v>
      </c>
      <c r="E69" s="52" t="s">
        <v>147</v>
      </c>
      <c r="F69" s="57">
        <f>F70</f>
        <v>5.0049999999999999</v>
      </c>
    </row>
    <row r="70" spans="1:6" hidden="1" outlineLevel="1" x14ac:dyDescent="0.25">
      <c r="A70" s="30"/>
      <c r="B70" s="67" t="s">
        <v>180</v>
      </c>
      <c r="C70" s="52" t="s">
        <v>162</v>
      </c>
      <c r="D70" s="56" t="s">
        <v>172</v>
      </c>
      <c r="E70" s="52" t="s">
        <v>149</v>
      </c>
      <c r="F70" s="57">
        <f>5005/1000</f>
        <v>5.0049999999999999</v>
      </c>
    </row>
    <row r="71" spans="1:6" s="11" customFormat="1" collapsed="1" x14ac:dyDescent="0.25">
      <c r="A71" s="31" t="s">
        <v>33</v>
      </c>
      <c r="B71" s="41" t="s">
        <v>181</v>
      </c>
      <c r="C71" s="42" t="s">
        <v>182</v>
      </c>
      <c r="D71" s="42"/>
      <c r="E71" s="42"/>
      <c r="F71" s="53">
        <f>F72+F77</f>
        <v>584.4</v>
      </c>
    </row>
    <row r="72" spans="1:6" s="11" customFormat="1" x14ac:dyDescent="0.25">
      <c r="A72" s="31" t="s">
        <v>183</v>
      </c>
      <c r="B72" s="41" t="s">
        <v>184</v>
      </c>
      <c r="C72" s="54" t="s">
        <v>185</v>
      </c>
      <c r="D72" s="55"/>
      <c r="E72" s="55"/>
      <c r="F72" s="53">
        <f>F73</f>
        <v>234.4</v>
      </c>
    </row>
    <row r="73" spans="1:6" s="11" customFormat="1" ht="63" x14ac:dyDescent="0.25">
      <c r="A73" s="31" t="s">
        <v>186</v>
      </c>
      <c r="B73" s="41" t="s">
        <v>187</v>
      </c>
      <c r="C73" s="42" t="s">
        <v>185</v>
      </c>
      <c r="D73" s="42" t="s">
        <v>188</v>
      </c>
      <c r="E73" s="42"/>
      <c r="F73" s="65">
        <f>F74</f>
        <v>234.4</v>
      </c>
    </row>
    <row r="74" spans="1:6" x14ac:dyDescent="0.25">
      <c r="A74" s="31"/>
      <c r="B74" s="48" t="s">
        <v>131</v>
      </c>
      <c r="C74" s="52" t="s">
        <v>185</v>
      </c>
      <c r="D74" s="52" t="s">
        <v>188</v>
      </c>
      <c r="E74" s="52" t="s">
        <v>132</v>
      </c>
      <c r="F74" s="66">
        <f>F75</f>
        <v>234.4</v>
      </c>
    </row>
    <row r="75" spans="1:6" x14ac:dyDescent="0.25">
      <c r="A75" s="31"/>
      <c r="B75" s="48" t="s">
        <v>133</v>
      </c>
      <c r="C75" s="52" t="s">
        <v>185</v>
      </c>
      <c r="D75" s="52" t="s">
        <v>188</v>
      </c>
      <c r="E75" s="52" t="s">
        <v>134</v>
      </c>
      <c r="F75" s="66">
        <f>F76</f>
        <v>234.4</v>
      </c>
    </row>
    <row r="76" spans="1:6" hidden="1" outlineLevel="1" x14ac:dyDescent="0.25">
      <c r="A76" s="31"/>
      <c r="B76" s="48" t="s">
        <v>135</v>
      </c>
      <c r="C76" s="52" t="s">
        <v>185</v>
      </c>
      <c r="D76" s="52" t="s">
        <v>188</v>
      </c>
      <c r="E76" s="52" t="s">
        <v>136</v>
      </c>
      <c r="F76" s="66">
        <f>234400/1000</f>
        <v>234.4</v>
      </c>
    </row>
    <row r="77" spans="1:6" s="11" customFormat="1" collapsed="1" x14ac:dyDescent="0.25">
      <c r="A77" s="31" t="s">
        <v>189</v>
      </c>
      <c r="B77" s="41" t="s">
        <v>190</v>
      </c>
      <c r="C77" s="54" t="s">
        <v>191</v>
      </c>
      <c r="D77" s="55"/>
      <c r="E77" s="55"/>
      <c r="F77" s="53">
        <f>F78</f>
        <v>350</v>
      </c>
    </row>
    <row r="78" spans="1:6" s="11" customFormat="1" ht="47.25" x14ac:dyDescent="0.25">
      <c r="A78" s="31" t="s">
        <v>192</v>
      </c>
      <c r="B78" s="41" t="s">
        <v>193</v>
      </c>
      <c r="C78" s="54" t="s">
        <v>191</v>
      </c>
      <c r="D78" s="54" t="s">
        <v>194</v>
      </c>
      <c r="E78" s="42"/>
      <c r="F78" s="53">
        <f>F79</f>
        <v>350</v>
      </c>
    </row>
    <row r="79" spans="1:6" x14ac:dyDescent="0.25">
      <c r="A79" s="30"/>
      <c r="B79" s="48" t="s">
        <v>131</v>
      </c>
      <c r="C79" s="52" t="s">
        <v>191</v>
      </c>
      <c r="D79" s="56" t="s">
        <v>194</v>
      </c>
      <c r="E79" s="52" t="s">
        <v>132</v>
      </c>
      <c r="F79" s="57">
        <f>F80</f>
        <v>350</v>
      </c>
    </row>
    <row r="80" spans="1:6" x14ac:dyDescent="0.25">
      <c r="A80" s="30"/>
      <c r="B80" s="48" t="s">
        <v>133</v>
      </c>
      <c r="C80" s="56" t="s">
        <v>191</v>
      </c>
      <c r="D80" s="56" t="s">
        <v>194</v>
      </c>
      <c r="E80" s="52" t="s">
        <v>134</v>
      </c>
      <c r="F80" s="57">
        <f>F81</f>
        <v>350</v>
      </c>
    </row>
    <row r="81" spans="1:6" hidden="1" outlineLevel="1" x14ac:dyDescent="0.25">
      <c r="A81" s="30"/>
      <c r="B81" s="48" t="s">
        <v>135</v>
      </c>
      <c r="C81" s="56" t="s">
        <v>191</v>
      </c>
      <c r="D81" s="56" t="s">
        <v>194</v>
      </c>
      <c r="E81" s="52" t="s">
        <v>136</v>
      </c>
      <c r="F81" s="57">
        <f>350000/1000</f>
        <v>350</v>
      </c>
    </row>
    <row r="82" spans="1:6" s="11" customFormat="1" collapsed="1" x14ac:dyDescent="0.25">
      <c r="A82" s="31" t="s">
        <v>43</v>
      </c>
      <c r="B82" s="41" t="s">
        <v>195</v>
      </c>
      <c r="C82" s="42" t="s">
        <v>196</v>
      </c>
      <c r="D82" s="42"/>
      <c r="E82" s="42"/>
      <c r="F82" s="53">
        <f>F83</f>
        <v>52688</v>
      </c>
    </row>
    <row r="83" spans="1:6" s="11" customFormat="1" x14ac:dyDescent="0.25">
      <c r="A83" s="31" t="s">
        <v>197</v>
      </c>
      <c r="B83" s="41" t="s">
        <v>198</v>
      </c>
      <c r="C83" s="54" t="s">
        <v>199</v>
      </c>
      <c r="D83" s="55"/>
      <c r="E83" s="55"/>
      <c r="F83" s="53">
        <f>F84</f>
        <v>52688</v>
      </c>
    </row>
    <row r="84" spans="1:6" ht="47.25" x14ac:dyDescent="0.25">
      <c r="A84" s="31" t="s">
        <v>200</v>
      </c>
      <c r="B84" s="41" t="s">
        <v>201</v>
      </c>
      <c r="C84" s="42" t="s">
        <v>199</v>
      </c>
      <c r="D84" s="42" t="s">
        <v>202</v>
      </c>
      <c r="E84" s="42"/>
      <c r="F84" s="65">
        <f>F85</f>
        <v>52688</v>
      </c>
    </row>
    <row r="85" spans="1:6" x14ac:dyDescent="0.25">
      <c r="A85" s="31"/>
      <c r="B85" s="48" t="s">
        <v>131</v>
      </c>
      <c r="C85" s="52" t="s">
        <v>199</v>
      </c>
      <c r="D85" s="52" t="s">
        <v>202</v>
      </c>
      <c r="E85" s="52" t="s">
        <v>132</v>
      </c>
      <c r="F85" s="66">
        <f>F86</f>
        <v>52688</v>
      </c>
    </row>
    <row r="86" spans="1:6" x14ac:dyDescent="0.25">
      <c r="A86" s="31"/>
      <c r="B86" s="48" t="s">
        <v>133</v>
      </c>
      <c r="C86" s="52" t="s">
        <v>199</v>
      </c>
      <c r="D86" s="52" t="s">
        <v>202</v>
      </c>
      <c r="E86" s="52" t="s">
        <v>134</v>
      </c>
      <c r="F86" s="66">
        <f>F87</f>
        <v>52688</v>
      </c>
    </row>
    <row r="87" spans="1:6" hidden="1" outlineLevel="1" x14ac:dyDescent="0.25">
      <c r="A87" s="31"/>
      <c r="B87" s="48" t="s">
        <v>135</v>
      </c>
      <c r="C87" s="52" t="s">
        <v>199</v>
      </c>
      <c r="D87" s="52" t="s">
        <v>202</v>
      </c>
      <c r="E87" s="52" t="s">
        <v>136</v>
      </c>
      <c r="F87" s="66">
        <f>52688000/1000</f>
        <v>52688</v>
      </c>
    </row>
    <row r="88" spans="1:6" s="11" customFormat="1" collapsed="1" x14ac:dyDescent="0.25">
      <c r="A88" s="31" t="s">
        <v>71</v>
      </c>
      <c r="B88" s="41" t="s">
        <v>203</v>
      </c>
      <c r="C88" s="42" t="s">
        <v>204</v>
      </c>
      <c r="D88" s="42"/>
      <c r="E88" s="42"/>
      <c r="F88" s="53">
        <f>F89+F94</f>
        <v>940.40000000000009</v>
      </c>
    </row>
    <row r="89" spans="1:6" s="11" customFormat="1" x14ac:dyDescent="0.25">
      <c r="A89" s="31" t="s">
        <v>205</v>
      </c>
      <c r="B89" s="41" t="s">
        <v>206</v>
      </c>
      <c r="C89" s="54" t="s">
        <v>207</v>
      </c>
      <c r="D89" s="55"/>
      <c r="E89" s="55"/>
      <c r="F89" s="53">
        <f>F90</f>
        <v>104.2</v>
      </c>
    </row>
    <row r="90" spans="1:6" ht="132" customHeight="1" x14ac:dyDescent="0.25">
      <c r="A90" s="31" t="s">
        <v>208</v>
      </c>
      <c r="B90" s="41" t="s">
        <v>209</v>
      </c>
      <c r="C90" s="42" t="s">
        <v>207</v>
      </c>
      <c r="D90" s="42" t="s">
        <v>210</v>
      </c>
      <c r="E90" s="42"/>
      <c r="F90" s="65">
        <f>F91</f>
        <v>104.2</v>
      </c>
    </row>
    <row r="91" spans="1:6" x14ac:dyDescent="0.25">
      <c r="A91" s="31"/>
      <c r="B91" s="48" t="s">
        <v>131</v>
      </c>
      <c r="C91" s="52" t="s">
        <v>207</v>
      </c>
      <c r="D91" s="52" t="s">
        <v>210</v>
      </c>
      <c r="E91" s="52" t="s">
        <v>132</v>
      </c>
      <c r="F91" s="66">
        <f>F92</f>
        <v>104.2</v>
      </c>
    </row>
    <row r="92" spans="1:6" x14ac:dyDescent="0.25">
      <c r="A92" s="31"/>
      <c r="B92" s="48" t="s">
        <v>133</v>
      </c>
      <c r="C92" s="52" t="s">
        <v>207</v>
      </c>
      <c r="D92" s="52" t="s">
        <v>210</v>
      </c>
      <c r="E92" s="52" t="s">
        <v>134</v>
      </c>
      <c r="F92" s="66">
        <f>F93</f>
        <v>104.2</v>
      </c>
    </row>
    <row r="93" spans="1:6" hidden="1" outlineLevel="2" x14ac:dyDescent="0.25">
      <c r="A93" s="31"/>
      <c r="B93" s="48" t="s">
        <v>135</v>
      </c>
      <c r="C93" s="52" t="s">
        <v>207</v>
      </c>
      <c r="D93" s="52" t="s">
        <v>210</v>
      </c>
      <c r="E93" s="52" t="s">
        <v>136</v>
      </c>
      <c r="F93" s="66">
        <f>104200/1000</f>
        <v>104.2</v>
      </c>
    </row>
    <row r="94" spans="1:6" s="11" customFormat="1" collapsed="1" x14ac:dyDescent="0.25">
      <c r="A94" s="31" t="s">
        <v>211</v>
      </c>
      <c r="B94" s="41" t="s">
        <v>212</v>
      </c>
      <c r="C94" s="54" t="s">
        <v>213</v>
      </c>
      <c r="D94" s="55"/>
      <c r="E94" s="55"/>
      <c r="F94" s="53">
        <f>F95+F99+F103+F107+F111</f>
        <v>836.2</v>
      </c>
    </row>
    <row r="95" spans="1:6" ht="47.25" x14ac:dyDescent="0.25">
      <c r="A95" s="31" t="s">
        <v>214</v>
      </c>
      <c r="B95" s="41" t="s">
        <v>215</v>
      </c>
      <c r="C95" s="42" t="s">
        <v>213</v>
      </c>
      <c r="D95" s="42" t="s">
        <v>216</v>
      </c>
      <c r="E95" s="42"/>
      <c r="F95" s="65">
        <f>F96</f>
        <v>383</v>
      </c>
    </row>
    <row r="96" spans="1:6" x14ac:dyDescent="0.25">
      <c r="A96" s="31"/>
      <c r="B96" s="48" t="s">
        <v>131</v>
      </c>
      <c r="C96" s="52" t="s">
        <v>213</v>
      </c>
      <c r="D96" s="52" t="s">
        <v>216</v>
      </c>
      <c r="E96" s="52" t="s">
        <v>132</v>
      </c>
      <c r="F96" s="66">
        <f>F97</f>
        <v>383</v>
      </c>
    </row>
    <row r="97" spans="1:6" x14ac:dyDescent="0.25">
      <c r="A97" s="31"/>
      <c r="B97" s="48" t="s">
        <v>133</v>
      </c>
      <c r="C97" s="52" t="s">
        <v>213</v>
      </c>
      <c r="D97" s="52" t="s">
        <v>216</v>
      </c>
      <c r="E97" s="52" t="s">
        <v>134</v>
      </c>
      <c r="F97" s="66">
        <f>F98</f>
        <v>383</v>
      </c>
    </row>
    <row r="98" spans="1:6" hidden="1" outlineLevel="2" x14ac:dyDescent="0.25">
      <c r="A98" s="31"/>
      <c r="B98" s="48" t="s">
        <v>135</v>
      </c>
      <c r="C98" s="52" t="s">
        <v>213</v>
      </c>
      <c r="D98" s="52" t="s">
        <v>216</v>
      </c>
      <c r="E98" s="52" t="s">
        <v>136</v>
      </c>
      <c r="F98" s="66">
        <f>383000/1000</f>
        <v>383</v>
      </c>
    </row>
    <row r="99" spans="1:6" ht="63" collapsed="1" x14ac:dyDescent="0.25">
      <c r="A99" s="31" t="s">
        <v>217</v>
      </c>
      <c r="B99" s="41" t="s">
        <v>218</v>
      </c>
      <c r="C99" s="42" t="s">
        <v>213</v>
      </c>
      <c r="D99" s="42" t="s">
        <v>194</v>
      </c>
      <c r="E99" s="42"/>
      <c r="F99" s="65">
        <f>F100</f>
        <v>223.2</v>
      </c>
    </row>
    <row r="100" spans="1:6" x14ac:dyDescent="0.25">
      <c r="A100" s="31"/>
      <c r="B100" s="48" t="s">
        <v>131</v>
      </c>
      <c r="C100" s="52" t="s">
        <v>213</v>
      </c>
      <c r="D100" s="52" t="s">
        <v>194</v>
      </c>
      <c r="E100" s="52" t="s">
        <v>132</v>
      </c>
      <c r="F100" s="66">
        <f>F101</f>
        <v>223.2</v>
      </c>
    </row>
    <row r="101" spans="1:6" x14ac:dyDescent="0.25">
      <c r="A101" s="31"/>
      <c r="B101" s="48" t="s">
        <v>133</v>
      </c>
      <c r="C101" s="52" t="s">
        <v>213</v>
      </c>
      <c r="D101" s="52" t="s">
        <v>194</v>
      </c>
      <c r="E101" s="52" t="s">
        <v>134</v>
      </c>
      <c r="F101" s="66">
        <f>F102</f>
        <v>223.2</v>
      </c>
    </row>
    <row r="102" spans="1:6" hidden="1" outlineLevel="1" x14ac:dyDescent="0.25">
      <c r="A102" s="31"/>
      <c r="B102" s="48" t="s">
        <v>135</v>
      </c>
      <c r="C102" s="52" t="s">
        <v>213</v>
      </c>
      <c r="D102" s="52" t="s">
        <v>194</v>
      </c>
      <c r="E102" s="52" t="s">
        <v>136</v>
      </c>
      <c r="F102" s="66">
        <f>223200/1000</f>
        <v>223.2</v>
      </c>
    </row>
    <row r="103" spans="1:6" ht="63" collapsed="1" x14ac:dyDescent="0.25">
      <c r="A103" s="31" t="s">
        <v>219</v>
      </c>
      <c r="B103" s="41" t="s">
        <v>220</v>
      </c>
      <c r="C103" s="42" t="s">
        <v>213</v>
      </c>
      <c r="D103" s="42" t="s">
        <v>221</v>
      </c>
      <c r="E103" s="42"/>
      <c r="F103" s="65">
        <f>F104</f>
        <v>115</v>
      </c>
    </row>
    <row r="104" spans="1:6" x14ac:dyDescent="0.25">
      <c r="A104" s="31"/>
      <c r="B104" s="48" t="s">
        <v>131</v>
      </c>
      <c r="C104" s="52" t="s">
        <v>213</v>
      </c>
      <c r="D104" s="52" t="s">
        <v>221</v>
      </c>
      <c r="E104" s="52" t="s">
        <v>132</v>
      </c>
      <c r="F104" s="66">
        <f>F105</f>
        <v>115</v>
      </c>
    </row>
    <row r="105" spans="1:6" x14ac:dyDescent="0.25">
      <c r="A105" s="31"/>
      <c r="B105" s="48" t="s">
        <v>133</v>
      </c>
      <c r="C105" s="52" t="s">
        <v>213</v>
      </c>
      <c r="D105" s="52" t="s">
        <v>221</v>
      </c>
      <c r="E105" s="52" t="s">
        <v>134</v>
      </c>
      <c r="F105" s="66">
        <f>F106</f>
        <v>115</v>
      </c>
    </row>
    <row r="106" spans="1:6" hidden="1" outlineLevel="2" x14ac:dyDescent="0.25">
      <c r="A106" s="31"/>
      <c r="B106" s="48" t="s">
        <v>135</v>
      </c>
      <c r="C106" s="52" t="s">
        <v>213</v>
      </c>
      <c r="D106" s="52" t="s">
        <v>221</v>
      </c>
      <c r="E106" s="52" t="s">
        <v>136</v>
      </c>
      <c r="F106" s="66">
        <f>115000/1000</f>
        <v>115</v>
      </c>
    </row>
    <row r="107" spans="1:6" ht="78.75" collapsed="1" x14ac:dyDescent="0.25">
      <c r="A107" s="31" t="s">
        <v>222</v>
      </c>
      <c r="B107" s="41" t="s">
        <v>223</v>
      </c>
      <c r="C107" s="42" t="s">
        <v>213</v>
      </c>
      <c r="D107" s="42" t="s">
        <v>224</v>
      </c>
      <c r="E107" s="42"/>
      <c r="F107" s="65">
        <f>F108</f>
        <v>100</v>
      </c>
    </row>
    <row r="108" spans="1:6" x14ac:dyDescent="0.25">
      <c r="A108" s="31"/>
      <c r="B108" s="48" t="s">
        <v>131</v>
      </c>
      <c r="C108" s="52" t="s">
        <v>213</v>
      </c>
      <c r="D108" s="52" t="s">
        <v>224</v>
      </c>
      <c r="E108" s="52" t="s">
        <v>132</v>
      </c>
      <c r="F108" s="66">
        <f>F109</f>
        <v>100</v>
      </c>
    </row>
    <row r="109" spans="1:6" x14ac:dyDescent="0.25">
      <c r="A109" s="31"/>
      <c r="B109" s="48" t="s">
        <v>133</v>
      </c>
      <c r="C109" s="52" t="s">
        <v>213</v>
      </c>
      <c r="D109" s="52" t="s">
        <v>224</v>
      </c>
      <c r="E109" s="52" t="s">
        <v>134</v>
      </c>
      <c r="F109" s="66">
        <f>F110</f>
        <v>100</v>
      </c>
    </row>
    <row r="110" spans="1:6" hidden="1" outlineLevel="1" x14ac:dyDescent="0.25">
      <c r="A110" s="31"/>
      <c r="B110" s="48" t="s">
        <v>135</v>
      </c>
      <c r="C110" s="52" t="s">
        <v>213</v>
      </c>
      <c r="D110" s="52" t="s">
        <v>224</v>
      </c>
      <c r="E110" s="52" t="s">
        <v>136</v>
      </c>
      <c r="F110" s="66">
        <f>100000/1000</f>
        <v>100</v>
      </c>
    </row>
    <row r="111" spans="1:6" ht="63" collapsed="1" x14ac:dyDescent="0.25">
      <c r="A111" s="31" t="s">
        <v>225</v>
      </c>
      <c r="B111" s="41" t="s">
        <v>226</v>
      </c>
      <c r="C111" s="42" t="s">
        <v>213</v>
      </c>
      <c r="D111" s="42" t="s">
        <v>227</v>
      </c>
      <c r="E111" s="42"/>
      <c r="F111" s="65">
        <f>F112</f>
        <v>15</v>
      </c>
    </row>
    <row r="112" spans="1:6" x14ac:dyDescent="0.25">
      <c r="A112" s="31"/>
      <c r="B112" s="48" t="s">
        <v>131</v>
      </c>
      <c r="C112" s="52" t="s">
        <v>213</v>
      </c>
      <c r="D112" s="52" t="s">
        <v>227</v>
      </c>
      <c r="E112" s="52" t="s">
        <v>132</v>
      </c>
      <c r="F112" s="66">
        <f>F113</f>
        <v>15</v>
      </c>
    </row>
    <row r="113" spans="1:6" x14ac:dyDescent="0.25">
      <c r="A113" s="31"/>
      <c r="B113" s="48" t="s">
        <v>133</v>
      </c>
      <c r="C113" s="52" t="s">
        <v>213</v>
      </c>
      <c r="D113" s="52" t="s">
        <v>227</v>
      </c>
      <c r="E113" s="52" t="s">
        <v>134</v>
      </c>
      <c r="F113" s="66">
        <f>F114</f>
        <v>15</v>
      </c>
    </row>
    <row r="114" spans="1:6" hidden="1" outlineLevel="2" x14ac:dyDescent="0.25">
      <c r="A114" s="31"/>
      <c r="B114" s="48" t="s">
        <v>135</v>
      </c>
      <c r="C114" s="52" t="s">
        <v>213</v>
      </c>
      <c r="D114" s="52" t="s">
        <v>227</v>
      </c>
      <c r="E114" s="52" t="s">
        <v>136</v>
      </c>
      <c r="F114" s="66">
        <f>15000/1000</f>
        <v>15</v>
      </c>
    </row>
    <row r="115" spans="1:6" s="11" customFormat="1" collapsed="1" x14ac:dyDescent="0.25">
      <c r="A115" s="31" t="s">
        <v>228</v>
      </c>
      <c r="B115" s="41" t="s">
        <v>229</v>
      </c>
      <c r="C115" s="42" t="s">
        <v>230</v>
      </c>
      <c r="D115" s="42"/>
      <c r="E115" s="42"/>
      <c r="F115" s="53">
        <f>F116</f>
        <v>11707.7</v>
      </c>
    </row>
    <row r="116" spans="1:6" s="11" customFormat="1" x14ac:dyDescent="0.25">
      <c r="A116" s="31" t="s">
        <v>231</v>
      </c>
      <c r="B116" s="41" t="s">
        <v>232</v>
      </c>
      <c r="C116" s="42" t="s">
        <v>233</v>
      </c>
      <c r="D116" s="42"/>
      <c r="E116" s="42"/>
      <c r="F116" s="53">
        <f>F117+F125+F121</f>
        <v>11707.7</v>
      </c>
    </row>
    <row r="117" spans="1:6" ht="63" x14ac:dyDescent="0.25">
      <c r="A117" s="31" t="s">
        <v>234</v>
      </c>
      <c r="B117" s="41" t="s">
        <v>235</v>
      </c>
      <c r="C117" s="42" t="s">
        <v>233</v>
      </c>
      <c r="D117" s="42" t="s">
        <v>236</v>
      </c>
      <c r="E117" s="42"/>
      <c r="F117" s="53">
        <f>F118</f>
        <v>5973.9</v>
      </c>
    </row>
    <row r="118" spans="1:6" x14ac:dyDescent="0.25">
      <c r="A118" s="30"/>
      <c r="B118" s="48" t="s">
        <v>131</v>
      </c>
      <c r="C118" s="56" t="s">
        <v>233</v>
      </c>
      <c r="D118" s="52" t="s">
        <v>236</v>
      </c>
      <c r="E118" s="56" t="s">
        <v>132</v>
      </c>
      <c r="F118" s="57">
        <f>F119</f>
        <v>5973.9</v>
      </c>
    </row>
    <row r="119" spans="1:6" x14ac:dyDescent="0.25">
      <c r="A119" s="30"/>
      <c r="B119" s="48" t="s">
        <v>133</v>
      </c>
      <c r="C119" s="52" t="s">
        <v>233</v>
      </c>
      <c r="D119" s="52" t="s">
        <v>236</v>
      </c>
      <c r="E119" s="56" t="s">
        <v>134</v>
      </c>
      <c r="F119" s="57">
        <f>F120</f>
        <v>5973.9</v>
      </c>
    </row>
    <row r="120" spans="1:6" hidden="1" outlineLevel="2" x14ac:dyDescent="0.25">
      <c r="A120" s="30"/>
      <c r="B120" s="48" t="s">
        <v>135</v>
      </c>
      <c r="C120" s="52" t="s">
        <v>233</v>
      </c>
      <c r="D120" s="52" t="s">
        <v>236</v>
      </c>
      <c r="E120" s="56" t="s">
        <v>136</v>
      </c>
      <c r="F120" s="57">
        <f>5973900/1000</f>
        <v>5973.9</v>
      </c>
    </row>
    <row r="121" spans="1:6" ht="47.25" collapsed="1" x14ac:dyDescent="0.25">
      <c r="A121" s="31" t="s">
        <v>237</v>
      </c>
      <c r="B121" s="41" t="s">
        <v>238</v>
      </c>
      <c r="C121" s="42" t="s">
        <v>233</v>
      </c>
      <c r="D121" s="42" t="s">
        <v>239</v>
      </c>
      <c r="E121" s="54"/>
      <c r="F121" s="53">
        <f>F122</f>
        <v>1331</v>
      </c>
    </row>
    <row r="122" spans="1:6" x14ac:dyDescent="0.25">
      <c r="A122" s="30"/>
      <c r="B122" s="48" t="s">
        <v>131</v>
      </c>
      <c r="C122" s="52" t="s">
        <v>233</v>
      </c>
      <c r="D122" s="52" t="s">
        <v>239</v>
      </c>
      <c r="E122" s="56" t="s">
        <v>132</v>
      </c>
      <c r="F122" s="57">
        <f>F123</f>
        <v>1331</v>
      </c>
    </row>
    <row r="123" spans="1:6" x14ac:dyDescent="0.25">
      <c r="A123" s="30"/>
      <c r="B123" s="48" t="s">
        <v>133</v>
      </c>
      <c r="C123" s="52" t="s">
        <v>233</v>
      </c>
      <c r="D123" s="52" t="s">
        <v>239</v>
      </c>
      <c r="E123" s="56" t="s">
        <v>134</v>
      </c>
      <c r="F123" s="57">
        <f>F124</f>
        <v>1331</v>
      </c>
    </row>
    <row r="124" spans="1:6" hidden="1" outlineLevel="1" x14ac:dyDescent="0.25">
      <c r="A124" s="30"/>
      <c r="B124" s="48" t="s">
        <v>135</v>
      </c>
      <c r="C124" s="52" t="s">
        <v>233</v>
      </c>
      <c r="D124" s="52" t="s">
        <v>239</v>
      </c>
      <c r="E124" s="56" t="s">
        <v>136</v>
      </c>
      <c r="F124" s="57">
        <f>1331000/1000</f>
        <v>1331</v>
      </c>
    </row>
    <row r="125" spans="1:6" ht="47.25" collapsed="1" x14ac:dyDescent="0.25">
      <c r="A125" s="31" t="s">
        <v>240</v>
      </c>
      <c r="B125" s="41" t="s">
        <v>241</v>
      </c>
      <c r="C125" s="42" t="s">
        <v>233</v>
      </c>
      <c r="D125" s="42" t="s">
        <v>242</v>
      </c>
      <c r="E125" s="54"/>
      <c r="F125" s="53">
        <f>F126</f>
        <v>4402.8</v>
      </c>
    </row>
    <row r="126" spans="1:6" x14ac:dyDescent="0.25">
      <c r="A126" s="30"/>
      <c r="B126" s="48" t="s">
        <v>131</v>
      </c>
      <c r="C126" s="52" t="s">
        <v>233</v>
      </c>
      <c r="D126" s="52" t="s">
        <v>242</v>
      </c>
      <c r="E126" s="56" t="s">
        <v>132</v>
      </c>
      <c r="F126" s="57">
        <f>F127</f>
        <v>4402.8</v>
      </c>
    </row>
    <row r="127" spans="1:6" x14ac:dyDescent="0.25">
      <c r="A127" s="30"/>
      <c r="B127" s="48" t="s">
        <v>133</v>
      </c>
      <c r="C127" s="52" t="s">
        <v>233</v>
      </c>
      <c r="D127" s="52" t="s">
        <v>242</v>
      </c>
      <c r="E127" s="56" t="s">
        <v>134</v>
      </c>
      <c r="F127" s="57">
        <f>F128</f>
        <v>4402.8</v>
      </c>
    </row>
    <row r="128" spans="1:6" hidden="1" outlineLevel="1" x14ac:dyDescent="0.25">
      <c r="A128" s="30"/>
      <c r="B128" s="48" t="s">
        <v>135</v>
      </c>
      <c r="C128" s="52" t="s">
        <v>233</v>
      </c>
      <c r="D128" s="52" t="s">
        <v>242</v>
      </c>
      <c r="E128" s="56" t="s">
        <v>136</v>
      </c>
      <c r="F128" s="57">
        <f>4402800/1000</f>
        <v>4402.8</v>
      </c>
    </row>
    <row r="129" spans="1:6" s="11" customFormat="1" collapsed="1" x14ac:dyDescent="0.25">
      <c r="A129" s="31" t="s">
        <v>243</v>
      </c>
      <c r="B129" s="68" t="s">
        <v>244</v>
      </c>
      <c r="C129" s="54" t="s">
        <v>245</v>
      </c>
      <c r="D129" s="54"/>
      <c r="E129" s="54"/>
      <c r="F129" s="53">
        <f>F140+F135+F130</f>
        <v>18234.435000000001</v>
      </c>
    </row>
    <row r="130" spans="1:6" s="11" customFormat="1" x14ac:dyDescent="0.25">
      <c r="A130" s="31" t="s">
        <v>246</v>
      </c>
      <c r="B130" s="68" t="s">
        <v>247</v>
      </c>
      <c r="C130" s="54" t="s">
        <v>248</v>
      </c>
      <c r="D130" s="69"/>
      <c r="E130" s="69"/>
      <c r="F130" s="53">
        <f>F131</f>
        <v>246.965</v>
      </c>
    </row>
    <row r="131" spans="1:6" s="11" customFormat="1" ht="94.5" x14ac:dyDescent="0.25">
      <c r="A131" s="31" t="s">
        <v>249</v>
      </c>
      <c r="B131" s="41" t="s">
        <v>250</v>
      </c>
      <c r="C131" s="54" t="s">
        <v>248</v>
      </c>
      <c r="D131" s="54" t="s">
        <v>251</v>
      </c>
      <c r="E131" s="54"/>
      <c r="F131" s="53">
        <f>F132</f>
        <v>246.965</v>
      </c>
    </row>
    <row r="132" spans="1:6" x14ac:dyDescent="0.25">
      <c r="A132" s="31"/>
      <c r="B132" s="48" t="s">
        <v>252</v>
      </c>
      <c r="C132" s="56" t="s">
        <v>248</v>
      </c>
      <c r="D132" s="56" t="s">
        <v>251</v>
      </c>
      <c r="E132" s="56" t="s">
        <v>253</v>
      </c>
      <c r="F132" s="57">
        <f>F133</f>
        <v>246.965</v>
      </c>
    </row>
    <row r="133" spans="1:6" x14ac:dyDescent="0.25">
      <c r="A133" s="31"/>
      <c r="B133" s="48" t="s">
        <v>254</v>
      </c>
      <c r="C133" s="56" t="s">
        <v>248</v>
      </c>
      <c r="D133" s="56" t="s">
        <v>251</v>
      </c>
      <c r="E133" s="56" t="s">
        <v>255</v>
      </c>
      <c r="F133" s="57">
        <f>F134</f>
        <v>246.965</v>
      </c>
    </row>
    <row r="134" spans="1:6" hidden="1" outlineLevel="2" x14ac:dyDescent="0.25">
      <c r="A134" s="31"/>
      <c r="B134" s="48" t="s">
        <v>256</v>
      </c>
      <c r="C134" s="56" t="s">
        <v>248</v>
      </c>
      <c r="D134" s="56" t="s">
        <v>251</v>
      </c>
      <c r="E134" s="56" t="s">
        <v>257</v>
      </c>
      <c r="F134" s="57">
        <f>246965/1000</f>
        <v>246.965</v>
      </c>
    </row>
    <row r="135" spans="1:6" s="11" customFormat="1" collapsed="1" x14ac:dyDescent="0.25">
      <c r="A135" s="31" t="s">
        <v>258</v>
      </c>
      <c r="B135" s="68" t="s">
        <v>259</v>
      </c>
      <c r="C135" s="54" t="s">
        <v>260</v>
      </c>
      <c r="D135" s="69"/>
      <c r="E135" s="69"/>
      <c r="F135" s="53">
        <f>F136</f>
        <v>1659.87</v>
      </c>
    </row>
    <row r="136" spans="1:6" s="11" customFormat="1" ht="110.25" x14ac:dyDescent="0.25">
      <c r="A136" s="31" t="s">
        <v>261</v>
      </c>
      <c r="B136" s="68" t="s">
        <v>262</v>
      </c>
      <c r="C136" s="54" t="s">
        <v>260</v>
      </c>
      <c r="D136" s="54" t="s">
        <v>263</v>
      </c>
      <c r="E136" s="54"/>
      <c r="F136" s="53">
        <f>F137</f>
        <v>1659.87</v>
      </c>
    </row>
    <row r="137" spans="1:6" x14ac:dyDescent="0.25">
      <c r="A137" s="31"/>
      <c r="B137" s="48" t="s">
        <v>252</v>
      </c>
      <c r="C137" s="56" t="s">
        <v>260</v>
      </c>
      <c r="D137" s="56" t="s">
        <v>263</v>
      </c>
      <c r="E137" s="56" t="s">
        <v>253</v>
      </c>
      <c r="F137" s="57">
        <f>F138</f>
        <v>1659.87</v>
      </c>
    </row>
    <row r="138" spans="1:6" x14ac:dyDescent="0.25">
      <c r="A138" s="31"/>
      <c r="B138" s="48" t="s">
        <v>254</v>
      </c>
      <c r="C138" s="56" t="s">
        <v>260</v>
      </c>
      <c r="D138" s="56" t="s">
        <v>263</v>
      </c>
      <c r="E138" s="56" t="s">
        <v>255</v>
      </c>
      <c r="F138" s="57">
        <f>F139</f>
        <v>1659.87</v>
      </c>
    </row>
    <row r="139" spans="1:6" hidden="1" outlineLevel="1" x14ac:dyDescent="0.25">
      <c r="A139" s="31"/>
      <c r="B139" s="48" t="s">
        <v>256</v>
      </c>
      <c r="C139" s="56" t="s">
        <v>260</v>
      </c>
      <c r="D139" s="56" t="s">
        <v>263</v>
      </c>
      <c r="E139" s="56" t="s">
        <v>257</v>
      </c>
      <c r="F139" s="57">
        <f>1659870/1000</f>
        <v>1659.87</v>
      </c>
    </row>
    <row r="140" spans="1:6" collapsed="1" x14ac:dyDescent="0.25">
      <c r="A140" s="31" t="s">
        <v>264</v>
      </c>
      <c r="B140" s="58" t="s">
        <v>265</v>
      </c>
      <c r="C140" s="59" t="s">
        <v>266</v>
      </c>
      <c r="D140" s="61"/>
      <c r="E140" s="61"/>
      <c r="F140" s="60">
        <f>F141+F145</f>
        <v>16327.6</v>
      </c>
    </row>
    <row r="141" spans="1:6" ht="47.25" x14ac:dyDescent="0.25">
      <c r="A141" s="31" t="s">
        <v>267</v>
      </c>
      <c r="B141" s="58" t="s">
        <v>268</v>
      </c>
      <c r="C141" s="59" t="s">
        <v>266</v>
      </c>
      <c r="D141" s="59" t="s">
        <v>269</v>
      </c>
      <c r="E141" s="59"/>
      <c r="F141" s="60">
        <f>F142</f>
        <v>10632.2</v>
      </c>
    </row>
    <row r="142" spans="1:6" x14ac:dyDescent="0.25">
      <c r="A142" s="30"/>
      <c r="B142" s="51" t="s">
        <v>252</v>
      </c>
      <c r="C142" s="61" t="s">
        <v>266</v>
      </c>
      <c r="D142" s="61" t="s">
        <v>269</v>
      </c>
      <c r="E142" s="61" t="s">
        <v>253</v>
      </c>
      <c r="F142" s="62">
        <f>F143</f>
        <v>10632.2</v>
      </c>
    </row>
    <row r="143" spans="1:6" x14ac:dyDescent="0.25">
      <c r="A143" s="30"/>
      <c r="B143" s="48" t="s">
        <v>254</v>
      </c>
      <c r="C143" s="61" t="s">
        <v>266</v>
      </c>
      <c r="D143" s="61" t="s">
        <v>269</v>
      </c>
      <c r="E143" s="61" t="s">
        <v>255</v>
      </c>
      <c r="F143" s="62">
        <f>F144</f>
        <v>10632.2</v>
      </c>
    </row>
    <row r="144" spans="1:6" hidden="1" outlineLevel="1" x14ac:dyDescent="0.25">
      <c r="A144" s="30"/>
      <c r="B144" s="51" t="s">
        <v>270</v>
      </c>
      <c r="C144" s="61" t="s">
        <v>266</v>
      </c>
      <c r="D144" s="61" t="s">
        <v>269</v>
      </c>
      <c r="E144" s="61" t="s">
        <v>271</v>
      </c>
      <c r="F144" s="62">
        <f>10632200/1000</f>
        <v>10632.2</v>
      </c>
    </row>
    <row r="145" spans="1:6" ht="47.25" collapsed="1" x14ac:dyDescent="0.25">
      <c r="A145" s="31" t="s">
        <v>272</v>
      </c>
      <c r="B145" s="58" t="s">
        <v>273</v>
      </c>
      <c r="C145" s="59" t="s">
        <v>266</v>
      </c>
      <c r="D145" s="59" t="s">
        <v>274</v>
      </c>
      <c r="E145" s="59"/>
      <c r="F145" s="60">
        <f>F146</f>
        <v>5695.4</v>
      </c>
    </row>
    <row r="146" spans="1:6" x14ac:dyDescent="0.25">
      <c r="A146" s="30"/>
      <c r="B146" s="51" t="s">
        <v>252</v>
      </c>
      <c r="C146" s="61" t="s">
        <v>266</v>
      </c>
      <c r="D146" s="61" t="s">
        <v>274</v>
      </c>
      <c r="E146" s="61" t="s">
        <v>253</v>
      </c>
      <c r="F146" s="62">
        <f>F147</f>
        <v>5695.4</v>
      </c>
    </row>
    <row r="147" spans="1:6" x14ac:dyDescent="0.25">
      <c r="A147" s="30"/>
      <c r="B147" s="51" t="s">
        <v>275</v>
      </c>
      <c r="C147" s="61" t="s">
        <v>266</v>
      </c>
      <c r="D147" s="61" t="s">
        <v>274</v>
      </c>
      <c r="E147" s="61" t="s">
        <v>276</v>
      </c>
      <c r="F147" s="62">
        <f>F148</f>
        <v>5695.4</v>
      </c>
    </row>
    <row r="148" spans="1:6" hidden="1" outlineLevel="1" x14ac:dyDescent="0.25">
      <c r="A148" s="30"/>
      <c r="B148" s="51" t="s">
        <v>277</v>
      </c>
      <c r="C148" s="61" t="s">
        <v>266</v>
      </c>
      <c r="D148" s="61" t="s">
        <v>274</v>
      </c>
      <c r="E148" s="61" t="s">
        <v>278</v>
      </c>
      <c r="F148" s="62">
        <f>5695400/1000</f>
        <v>5695.4</v>
      </c>
    </row>
    <row r="149" spans="1:6" collapsed="1" x14ac:dyDescent="0.25">
      <c r="A149" s="31" t="s">
        <v>279</v>
      </c>
      <c r="B149" s="58" t="s">
        <v>280</v>
      </c>
      <c r="C149" s="59" t="s">
        <v>281</v>
      </c>
      <c r="D149" s="59"/>
      <c r="E149" s="59"/>
      <c r="F149" s="60">
        <f>F150</f>
        <v>1300.8</v>
      </c>
    </row>
    <row r="150" spans="1:6" s="11" customFormat="1" x14ac:dyDescent="0.25">
      <c r="A150" s="31" t="s">
        <v>282</v>
      </c>
      <c r="B150" s="58" t="s">
        <v>283</v>
      </c>
      <c r="C150" s="59" t="s">
        <v>284</v>
      </c>
      <c r="D150" s="59"/>
      <c r="E150" s="59"/>
      <c r="F150" s="60">
        <f>F151</f>
        <v>1300.8</v>
      </c>
    </row>
    <row r="151" spans="1:6" ht="63" x14ac:dyDescent="0.25">
      <c r="A151" s="31" t="s">
        <v>285</v>
      </c>
      <c r="B151" s="58" t="s">
        <v>286</v>
      </c>
      <c r="C151" s="59" t="s">
        <v>284</v>
      </c>
      <c r="D151" s="59" t="s">
        <v>287</v>
      </c>
      <c r="E151" s="59"/>
      <c r="F151" s="60">
        <f>F152</f>
        <v>1300.8</v>
      </c>
    </row>
    <row r="152" spans="1:6" x14ac:dyDescent="0.25">
      <c r="A152" s="30"/>
      <c r="B152" s="51" t="s">
        <v>131</v>
      </c>
      <c r="C152" s="61" t="s">
        <v>284</v>
      </c>
      <c r="D152" s="61" t="s">
        <v>287</v>
      </c>
      <c r="E152" s="61" t="s">
        <v>132</v>
      </c>
      <c r="F152" s="62">
        <f>F153</f>
        <v>1300.8</v>
      </c>
    </row>
    <row r="153" spans="1:6" x14ac:dyDescent="0.25">
      <c r="A153" s="30"/>
      <c r="B153" s="51" t="s">
        <v>133</v>
      </c>
      <c r="C153" s="61" t="s">
        <v>284</v>
      </c>
      <c r="D153" s="61" t="s">
        <v>287</v>
      </c>
      <c r="E153" s="61" t="s">
        <v>134</v>
      </c>
      <c r="F153" s="62">
        <f>F154</f>
        <v>1300.8</v>
      </c>
    </row>
    <row r="154" spans="1:6" hidden="1" outlineLevel="1" x14ac:dyDescent="0.25">
      <c r="A154" s="30"/>
      <c r="B154" s="51" t="s">
        <v>135</v>
      </c>
      <c r="C154" s="61" t="s">
        <v>284</v>
      </c>
      <c r="D154" s="61" t="s">
        <v>287</v>
      </c>
      <c r="E154" s="61" t="s">
        <v>136</v>
      </c>
      <c r="F154" s="62">
        <f>1300800/1000</f>
        <v>1300.8</v>
      </c>
    </row>
    <row r="155" spans="1:6" s="11" customFormat="1" collapsed="1" x14ac:dyDescent="0.25">
      <c r="A155" s="31" t="s">
        <v>288</v>
      </c>
      <c r="B155" s="41" t="s">
        <v>289</v>
      </c>
      <c r="C155" s="54" t="s">
        <v>290</v>
      </c>
      <c r="D155" s="54"/>
      <c r="E155" s="54"/>
      <c r="F155" s="53">
        <f>F156</f>
        <v>2200</v>
      </c>
    </row>
    <row r="156" spans="1:6" s="11" customFormat="1" x14ac:dyDescent="0.25">
      <c r="A156" s="31" t="s">
        <v>291</v>
      </c>
      <c r="B156" s="41" t="s">
        <v>292</v>
      </c>
      <c r="C156" s="42" t="s">
        <v>293</v>
      </c>
      <c r="D156" s="54"/>
      <c r="E156" s="54"/>
      <c r="F156" s="53">
        <f>F157</f>
        <v>2200</v>
      </c>
    </row>
    <row r="157" spans="1:6" ht="110.25" x14ac:dyDescent="0.25">
      <c r="A157" s="31" t="s">
        <v>294</v>
      </c>
      <c r="B157" s="41" t="s">
        <v>295</v>
      </c>
      <c r="C157" s="54" t="s">
        <v>293</v>
      </c>
      <c r="D157" s="54" t="s">
        <v>296</v>
      </c>
      <c r="E157" s="54"/>
      <c r="F157" s="53">
        <f>F158</f>
        <v>2200</v>
      </c>
    </row>
    <row r="158" spans="1:6" x14ac:dyDescent="0.25">
      <c r="A158" s="30"/>
      <c r="B158" s="48" t="s">
        <v>131</v>
      </c>
      <c r="C158" s="56" t="s">
        <v>293</v>
      </c>
      <c r="D158" s="56" t="s">
        <v>296</v>
      </c>
      <c r="E158" s="56" t="s">
        <v>132</v>
      </c>
      <c r="F158" s="57">
        <f>F159</f>
        <v>2200</v>
      </c>
    </row>
    <row r="159" spans="1:6" x14ac:dyDescent="0.25">
      <c r="A159" s="30"/>
      <c r="B159" s="48" t="s">
        <v>133</v>
      </c>
      <c r="C159" s="56" t="s">
        <v>293</v>
      </c>
      <c r="D159" s="56" t="s">
        <v>296</v>
      </c>
      <c r="E159" s="56" t="s">
        <v>134</v>
      </c>
      <c r="F159" s="57">
        <f>F160</f>
        <v>2200</v>
      </c>
    </row>
    <row r="160" spans="1:6" hidden="1" outlineLevel="2" x14ac:dyDescent="0.25">
      <c r="A160" s="129"/>
      <c r="B160" s="130" t="s">
        <v>135</v>
      </c>
      <c r="C160" s="132" t="s">
        <v>293</v>
      </c>
      <c r="D160" s="132" t="s">
        <v>296</v>
      </c>
      <c r="E160" s="132" t="s">
        <v>136</v>
      </c>
      <c r="F160" s="72">
        <f>2200000/1000</f>
        <v>2200</v>
      </c>
    </row>
    <row r="161" spans="1:6" collapsed="1" x14ac:dyDescent="0.25">
      <c r="A161" s="112"/>
      <c r="B161" s="133" t="s">
        <v>297</v>
      </c>
      <c r="C161" s="134"/>
      <c r="D161" s="134"/>
      <c r="E161" s="135"/>
      <c r="F161" s="136">
        <f>F12+F71+F82+F88+F115+F129+F149+F155</f>
        <v>126951.99434</v>
      </c>
    </row>
    <row r="163" spans="1:6" x14ac:dyDescent="0.25">
      <c r="D163" s="128"/>
    </row>
  </sheetData>
  <mergeCells count="1">
    <mergeCell ref="A8:F8"/>
  </mergeCells>
  <pageMargins left="1.1811023622047245" right="0.39370078740157483" top="0.78740157480314965" bottom="0.78740157480314965" header="0.51181102362204722" footer="0.51181102362204722"/>
  <pageSetup paperSize="9" scale="49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view="pageBreakPreview" topLeftCell="A25" zoomScale="60" zoomScaleNormal="100" workbookViewId="0">
      <selection activeCell="K60" sqref="J60:K60"/>
    </sheetView>
  </sheetViews>
  <sheetFormatPr defaultRowHeight="15.75" outlineLevelRow="2" x14ac:dyDescent="0.25"/>
  <cols>
    <col min="1" max="1" width="8" style="116" customWidth="1"/>
    <col min="2" max="2" width="90.42578125" style="9" customWidth="1"/>
    <col min="3" max="3" width="10.85546875" style="9" customWidth="1"/>
    <col min="4" max="4" width="9.85546875" style="9" customWidth="1"/>
    <col min="5" max="5" width="17.7109375" style="9" customWidth="1"/>
    <col min="6" max="6" width="8.28515625" style="12" customWidth="1"/>
    <col min="7" max="7" width="15.85546875" style="137" customWidth="1"/>
    <col min="8" max="8" width="17.28515625" style="9" customWidth="1"/>
    <col min="9" max="256" width="9.140625" style="9"/>
    <col min="257" max="257" width="8" style="9" customWidth="1"/>
    <col min="258" max="258" width="90.42578125" style="9" customWidth="1"/>
    <col min="259" max="259" width="10.85546875" style="9" customWidth="1"/>
    <col min="260" max="260" width="9.85546875" style="9" customWidth="1"/>
    <col min="261" max="261" width="17.7109375" style="9" customWidth="1"/>
    <col min="262" max="262" width="8.28515625" style="9" customWidth="1"/>
    <col min="263" max="263" width="11.85546875" style="9" customWidth="1"/>
    <col min="264" max="264" width="17.28515625" style="9" customWidth="1"/>
    <col min="265" max="512" width="9.140625" style="9"/>
    <col min="513" max="513" width="8" style="9" customWidth="1"/>
    <col min="514" max="514" width="90.42578125" style="9" customWidth="1"/>
    <col min="515" max="515" width="10.85546875" style="9" customWidth="1"/>
    <col min="516" max="516" width="9.85546875" style="9" customWidth="1"/>
    <col min="517" max="517" width="17.7109375" style="9" customWidth="1"/>
    <col min="518" max="518" width="8.28515625" style="9" customWidth="1"/>
    <col min="519" max="519" width="11.85546875" style="9" customWidth="1"/>
    <col min="520" max="520" width="17.28515625" style="9" customWidth="1"/>
    <col min="521" max="768" width="9.140625" style="9"/>
    <col min="769" max="769" width="8" style="9" customWidth="1"/>
    <col min="770" max="770" width="90.42578125" style="9" customWidth="1"/>
    <col min="771" max="771" width="10.85546875" style="9" customWidth="1"/>
    <col min="772" max="772" width="9.85546875" style="9" customWidth="1"/>
    <col min="773" max="773" width="17.7109375" style="9" customWidth="1"/>
    <col min="774" max="774" width="8.28515625" style="9" customWidth="1"/>
    <col min="775" max="775" width="11.85546875" style="9" customWidth="1"/>
    <col min="776" max="776" width="17.28515625" style="9" customWidth="1"/>
    <col min="777" max="1024" width="9.140625" style="9"/>
    <col min="1025" max="1025" width="8" style="9" customWidth="1"/>
    <col min="1026" max="1026" width="90.42578125" style="9" customWidth="1"/>
    <col min="1027" max="1027" width="10.85546875" style="9" customWidth="1"/>
    <col min="1028" max="1028" width="9.85546875" style="9" customWidth="1"/>
    <col min="1029" max="1029" width="17.7109375" style="9" customWidth="1"/>
    <col min="1030" max="1030" width="8.28515625" style="9" customWidth="1"/>
    <col min="1031" max="1031" width="11.85546875" style="9" customWidth="1"/>
    <col min="1032" max="1032" width="17.28515625" style="9" customWidth="1"/>
    <col min="1033" max="1280" width="9.140625" style="9"/>
    <col min="1281" max="1281" width="8" style="9" customWidth="1"/>
    <col min="1282" max="1282" width="90.42578125" style="9" customWidth="1"/>
    <col min="1283" max="1283" width="10.85546875" style="9" customWidth="1"/>
    <col min="1284" max="1284" width="9.85546875" style="9" customWidth="1"/>
    <col min="1285" max="1285" width="17.7109375" style="9" customWidth="1"/>
    <col min="1286" max="1286" width="8.28515625" style="9" customWidth="1"/>
    <col min="1287" max="1287" width="11.85546875" style="9" customWidth="1"/>
    <col min="1288" max="1288" width="17.28515625" style="9" customWidth="1"/>
    <col min="1289" max="1536" width="9.140625" style="9"/>
    <col min="1537" max="1537" width="8" style="9" customWidth="1"/>
    <col min="1538" max="1538" width="90.42578125" style="9" customWidth="1"/>
    <col min="1539" max="1539" width="10.85546875" style="9" customWidth="1"/>
    <col min="1540" max="1540" width="9.85546875" style="9" customWidth="1"/>
    <col min="1541" max="1541" width="17.7109375" style="9" customWidth="1"/>
    <col min="1542" max="1542" width="8.28515625" style="9" customWidth="1"/>
    <col min="1543" max="1543" width="11.85546875" style="9" customWidth="1"/>
    <col min="1544" max="1544" width="17.28515625" style="9" customWidth="1"/>
    <col min="1545" max="1792" width="9.140625" style="9"/>
    <col min="1793" max="1793" width="8" style="9" customWidth="1"/>
    <col min="1794" max="1794" width="90.42578125" style="9" customWidth="1"/>
    <col min="1795" max="1795" width="10.85546875" style="9" customWidth="1"/>
    <col min="1796" max="1796" width="9.85546875" style="9" customWidth="1"/>
    <col min="1797" max="1797" width="17.7109375" style="9" customWidth="1"/>
    <col min="1798" max="1798" width="8.28515625" style="9" customWidth="1"/>
    <col min="1799" max="1799" width="11.85546875" style="9" customWidth="1"/>
    <col min="1800" max="1800" width="17.28515625" style="9" customWidth="1"/>
    <col min="1801" max="2048" width="9.140625" style="9"/>
    <col min="2049" max="2049" width="8" style="9" customWidth="1"/>
    <col min="2050" max="2050" width="90.42578125" style="9" customWidth="1"/>
    <col min="2051" max="2051" width="10.85546875" style="9" customWidth="1"/>
    <col min="2052" max="2052" width="9.85546875" style="9" customWidth="1"/>
    <col min="2053" max="2053" width="17.7109375" style="9" customWidth="1"/>
    <col min="2054" max="2054" width="8.28515625" style="9" customWidth="1"/>
    <col min="2055" max="2055" width="11.85546875" style="9" customWidth="1"/>
    <col min="2056" max="2056" width="17.28515625" style="9" customWidth="1"/>
    <col min="2057" max="2304" width="9.140625" style="9"/>
    <col min="2305" max="2305" width="8" style="9" customWidth="1"/>
    <col min="2306" max="2306" width="90.42578125" style="9" customWidth="1"/>
    <col min="2307" max="2307" width="10.85546875" style="9" customWidth="1"/>
    <col min="2308" max="2308" width="9.85546875" style="9" customWidth="1"/>
    <col min="2309" max="2309" width="17.7109375" style="9" customWidth="1"/>
    <col min="2310" max="2310" width="8.28515625" style="9" customWidth="1"/>
    <col min="2311" max="2311" width="11.85546875" style="9" customWidth="1"/>
    <col min="2312" max="2312" width="17.28515625" style="9" customWidth="1"/>
    <col min="2313" max="2560" width="9.140625" style="9"/>
    <col min="2561" max="2561" width="8" style="9" customWidth="1"/>
    <col min="2562" max="2562" width="90.42578125" style="9" customWidth="1"/>
    <col min="2563" max="2563" width="10.85546875" style="9" customWidth="1"/>
    <col min="2564" max="2564" width="9.85546875" style="9" customWidth="1"/>
    <col min="2565" max="2565" width="17.7109375" style="9" customWidth="1"/>
    <col min="2566" max="2566" width="8.28515625" style="9" customWidth="1"/>
    <col min="2567" max="2567" width="11.85546875" style="9" customWidth="1"/>
    <col min="2568" max="2568" width="17.28515625" style="9" customWidth="1"/>
    <col min="2569" max="2816" width="9.140625" style="9"/>
    <col min="2817" max="2817" width="8" style="9" customWidth="1"/>
    <col min="2818" max="2818" width="90.42578125" style="9" customWidth="1"/>
    <col min="2819" max="2819" width="10.85546875" style="9" customWidth="1"/>
    <col min="2820" max="2820" width="9.85546875" style="9" customWidth="1"/>
    <col min="2821" max="2821" width="17.7109375" style="9" customWidth="1"/>
    <col min="2822" max="2822" width="8.28515625" style="9" customWidth="1"/>
    <col min="2823" max="2823" width="11.85546875" style="9" customWidth="1"/>
    <col min="2824" max="2824" width="17.28515625" style="9" customWidth="1"/>
    <col min="2825" max="3072" width="9.140625" style="9"/>
    <col min="3073" max="3073" width="8" style="9" customWidth="1"/>
    <col min="3074" max="3074" width="90.42578125" style="9" customWidth="1"/>
    <col min="3075" max="3075" width="10.85546875" style="9" customWidth="1"/>
    <col min="3076" max="3076" width="9.85546875" style="9" customWidth="1"/>
    <col min="3077" max="3077" width="17.7109375" style="9" customWidth="1"/>
    <col min="3078" max="3078" width="8.28515625" style="9" customWidth="1"/>
    <col min="3079" max="3079" width="11.85546875" style="9" customWidth="1"/>
    <col min="3080" max="3080" width="17.28515625" style="9" customWidth="1"/>
    <col min="3081" max="3328" width="9.140625" style="9"/>
    <col min="3329" max="3329" width="8" style="9" customWidth="1"/>
    <col min="3330" max="3330" width="90.42578125" style="9" customWidth="1"/>
    <col min="3331" max="3331" width="10.85546875" style="9" customWidth="1"/>
    <col min="3332" max="3332" width="9.85546875" style="9" customWidth="1"/>
    <col min="3333" max="3333" width="17.7109375" style="9" customWidth="1"/>
    <col min="3334" max="3334" width="8.28515625" style="9" customWidth="1"/>
    <col min="3335" max="3335" width="11.85546875" style="9" customWidth="1"/>
    <col min="3336" max="3336" width="17.28515625" style="9" customWidth="1"/>
    <col min="3337" max="3584" width="9.140625" style="9"/>
    <col min="3585" max="3585" width="8" style="9" customWidth="1"/>
    <col min="3586" max="3586" width="90.42578125" style="9" customWidth="1"/>
    <col min="3587" max="3587" width="10.85546875" style="9" customWidth="1"/>
    <col min="3588" max="3588" width="9.85546875" style="9" customWidth="1"/>
    <col min="3589" max="3589" width="17.7109375" style="9" customWidth="1"/>
    <col min="3590" max="3590" width="8.28515625" style="9" customWidth="1"/>
    <col min="3591" max="3591" width="11.85546875" style="9" customWidth="1"/>
    <col min="3592" max="3592" width="17.28515625" style="9" customWidth="1"/>
    <col min="3593" max="3840" width="9.140625" style="9"/>
    <col min="3841" max="3841" width="8" style="9" customWidth="1"/>
    <col min="3842" max="3842" width="90.42578125" style="9" customWidth="1"/>
    <col min="3843" max="3843" width="10.85546875" style="9" customWidth="1"/>
    <col min="3844" max="3844" width="9.85546875" style="9" customWidth="1"/>
    <col min="3845" max="3845" width="17.7109375" style="9" customWidth="1"/>
    <col min="3846" max="3846" width="8.28515625" style="9" customWidth="1"/>
    <col min="3847" max="3847" width="11.85546875" style="9" customWidth="1"/>
    <col min="3848" max="3848" width="17.28515625" style="9" customWidth="1"/>
    <col min="3849" max="4096" width="9.140625" style="9"/>
    <col min="4097" max="4097" width="8" style="9" customWidth="1"/>
    <col min="4098" max="4098" width="90.42578125" style="9" customWidth="1"/>
    <col min="4099" max="4099" width="10.85546875" style="9" customWidth="1"/>
    <col min="4100" max="4100" width="9.85546875" style="9" customWidth="1"/>
    <col min="4101" max="4101" width="17.7109375" style="9" customWidth="1"/>
    <col min="4102" max="4102" width="8.28515625" style="9" customWidth="1"/>
    <col min="4103" max="4103" width="11.85546875" style="9" customWidth="1"/>
    <col min="4104" max="4104" width="17.28515625" style="9" customWidth="1"/>
    <col min="4105" max="4352" width="9.140625" style="9"/>
    <col min="4353" max="4353" width="8" style="9" customWidth="1"/>
    <col min="4354" max="4354" width="90.42578125" style="9" customWidth="1"/>
    <col min="4355" max="4355" width="10.85546875" style="9" customWidth="1"/>
    <col min="4356" max="4356" width="9.85546875" style="9" customWidth="1"/>
    <col min="4357" max="4357" width="17.7109375" style="9" customWidth="1"/>
    <col min="4358" max="4358" width="8.28515625" style="9" customWidth="1"/>
    <col min="4359" max="4359" width="11.85546875" style="9" customWidth="1"/>
    <col min="4360" max="4360" width="17.28515625" style="9" customWidth="1"/>
    <col min="4361" max="4608" width="9.140625" style="9"/>
    <col min="4609" max="4609" width="8" style="9" customWidth="1"/>
    <col min="4610" max="4610" width="90.42578125" style="9" customWidth="1"/>
    <col min="4611" max="4611" width="10.85546875" style="9" customWidth="1"/>
    <col min="4612" max="4612" width="9.85546875" style="9" customWidth="1"/>
    <col min="4613" max="4613" width="17.7109375" style="9" customWidth="1"/>
    <col min="4614" max="4614" width="8.28515625" style="9" customWidth="1"/>
    <col min="4615" max="4615" width="11.85546875" style="9" customWidth="1"/>
    <col min="4616" max="4616" width="17.28515625" style="9" customWidth="1"/>
    <col min="4617" max="4864" width="9.140625" style="9"/>
    <col min="4865" max="4865" width="8" style="9" customWidth="1"/>
    <col min="4866" max="4866" width="90.42578125" style="9" customWidth="1"/>
    <col min="4867" max="4867" width="10.85546875" style="9" customWidth="1"/>
    <col min="4868" max="4868" width="9.85546875" style="9" customWidth="1"/>
    <col min="4869" max="4869" width="17.7109375" style="9" customWidth="1"/>
    <col min="4870" max="4870" width="8.28515625" style="9" customWidth="1"/>
    <col min="4871" max="4871" width="11.85546875" style="9" customWidth="1"/>
    <col min="4872" max="4872" width="17.28515625" style="9" customWidth="1"/>
    <col min="4873" max="5120" width="9.140625" style="9"/>
    <col min="5121" max="5121" width="8" style="9" customWidth="1"/>
    <col min="5122" max="5122" width="90.42578125" style="9" customWidth="1"/>
    <col min="5123" max="5123" width="10.85546875" style="9" customWidth="1"/>
    <col min="5124" max="5124" width="9.85546875" style="9" customWidth="1"/>
    <col min="5125" max="5125" width="17.7109375" style="9" customWidth="1"/>
    <col min="5126" max="5126" width="8.28515625" style="9" customWidth="1"/>
    <col min="5127" max="5127" width="11.85546875" style="9" customWidth="1"/>
    <col min="5128" max="5128" width="17.28515625" style="9" customWidth="1"/>
    <col min="5129" max="5376" width="9.140625" style="9"/>
    <col min="5377" max="5377" width="8" style="9" customWidth="1"/>
    <col min="5378" max="5378" width="90.42578125" style="9" customWidth="1"/>
    <col min="5379" max="5379" width="10.85546875" style="9" customWidth="1"/>
    <col min="5380" max="5380" width="9.85546875" style="9" customWidth="1"/>
    <col min="5381" max="5381" width="17.7109375" style="9" customWidth="1"/>
    <col min="5382" max="5382" width="8.28515625" style="9" customWidth="1"/>
    <col min="5383" max="5383" width="11.85546875" style="9" customWidth="1"/>
    <col min="5384" max="5384" width="17.28515625" style="9" customWidth="1"/>
    <col min="5385" max="5632" width="9.140625" style="9"/>
    <col min="5633" max="5633" width="8" style="9" customWidth="1"/>
    <col min="5634" max="5634" width="90.42578125" style="9" customWidth="1"/>
    <col min="5635" max="5635" width="10.85546875" style="9" customWidth="1"/>
    <col min="5636" max="5636" width="9.85546875" style="9" customWidth="1"/>
    <col min="5637" max="5637" width="17.7109375" style="9" customWidth="1"/>
    <col min="5638" max="5638" width="8.28515625" style="9" customWidth="1"/>
    <col min="5639" max="5639" width="11.85546875" style="9" customWidth="1"/>
    <col min="5640" max="5640" width="17.28515625" style="9" customWidth="1"/>
    <col min="5641" max="5888" width="9.140625" style="9"/>
    <col min="5889" max="5889" width="8" style="9" customWidth="1"/>
    <col min="5890" max="5890" width="90.42578125" style="9" customWidth="1"/>
    <col min="5891" max="5891" width="10.85546875" style="9" customWidth="1"/>
    <col min="5892" max="5892" width="9.85546875" style="9" customWidth="1"/>
    <col min="5893" max="5893" width="17.7109375" style="9" customWidth="1"/>
    <col min="5894" max="5894" width="8.28515625" style="9" customWidth="1"/>
    <col min="5895" max="5895" width="11.85546875" style="9" customWidth="1"/>
    <col min="5896" max="5896" width="17.28515625" style="9" customWidth="1"/>
    <col min="5897" max="6144" width="9.140625" style="9"/>
    <col min="6145" max="6145" width="8" style="9" customWidth="1"/>
    <col min="6146" max="6146" width="90.42578125" style="9" customWidth="1"/>
    <col min="6147" max="6147" width="10.85546875" style="9" customWidth="1"/>
    <col min="6148" max="6148" width="9.85546875" style="9" customWidth="1"/>
    <col min="6149" max="6149" width="17.7109375" style="9" customWidth="1"/>
    <col min="6150" max="6150" width="8.28515625" style="9" customWidth="1"/>
    <col min="6151" max="6151" width="11.85546875" style="9" customWidth="1"/>
    <col min="6152" max="6152" width="17.28515625" style="9" customWidth="1"/>
    <col min="6153" max="6400" width="9.140625" style="9"/>
    <col min="6401" max="6401" width="8" style="9" customWidth="1"/>
    <col min="6402" max="6402" width="90.42578125" style="9" customWidth="1"/>
    <col min="6403" max="6403" width="10.85546875" style="9" customWidth="1"/>
    <col min="6404" max="6404" width="9.85546875" style="9" customWidth="1"/>
    <col min="6405" max="6405" width="17.7109375" style="9" customWidth="1"/>
    <col min="6406" max="6406" width="8.28515625" style="9" customWidth="1"/>
    <col min="6407" max="6407" width="11.85546875" style="9" customWidth="1"/>
    <col min="6408" max="6408" width="17.28515625" style="9" customWidth="1"/>
    <col min="6409" max="6656" width="9.140625" style="9"/>
    <col min="6657" max="6657" width="8" style="9" customWidth="1"/>
    <col min="6658" max="6658" width="90.42578125" style="9" customWidth="1"/>
    <col min="6659" max="6659" width="10.85546875" style="9" customWidth="1"/>
    <col min="6660" max="6660" width="9.85546875" style="9" customWidth="1"/>
    <col min="6661" max="6661" width="17.7109375" style="9" customWidth="1"/>
    <col min="6662" max="6662" width="8.28515625" style="9" customWidth="1"/>
    <col min="6663" max="6663" width="11.85546875" style="9" customWidth="1"/>
    <col min="6664" max="6664" width="17.28515625" style="9" customWidth="1"/>
    <col min="6665" max="6912" width="9.140625" style="9"/>
    <col min="6913" max="6913" width="8" style="9" customWidth="1"/>
    <col min="6914" max="6914" width="90.42578125" style="9" customWidth="1"/>
    <col min="6915" max="6915" width="10.85546875" style="9" customWidth="1"/>
    <col min="6916" max="6916" width="9.85546875" style="9" customWidth="1"/>
    <col min="6917" max="6917" width="17.7109375" style="9" customWidth="1"/>
    <col min="6918" max="6918" width="8.28515625" style="9" customWidth="1"/>
    <col min="6919" max="6919" width="11.85546875" style="9" customWidth="1"/>
    <col min="6920" max="6920" width="17.28515625" style="9" customWidth="1"/>
    <col min="6921" max="7168" width="9.140625" style="9"/>
    <col min="7169" max="7169" width="8" style="9" customWidth="1"/>
    <col min="7170" max="7170" width="90.42578125" style="9" customWidth="1"/>
    <col min="7171" max="7171" width="10.85546875" style="9" customWidth="1"/>
    <col min="7172" max="7172" width="9.85546875" style="9" customWidth="1"/>
    <col min="7173" max="7173" width="17.7109375" style="9" customWidth="1"/>
    <col min="7174" max="7174" width="8.28515625" style="9" customWidth="1"/>
    <col min="7175" max="7175" width="11.85546875" style="9" customWidth="1"/>
    <col min="7176" max="7176" width="17.28515625" style="9" customWidth="1"/>
    <col min="7177" max="7424" width="9.140625" style="9"/>
    <col min="7425" max="7425" width="8" style="9" customWidth="1"/>
    <col min="7426" max="7426" width="90.42578125" style="9" customWidth="1"/>
    <col min="7427" max="7427" width="10.85546875" style="9" customWidth="1"/>
    <col min="7428" max="7428" width="9.85546875" style="9" customWidth="1"/>
    <col min="7429" max="7429" width="17.7109375" style="9" customWidth="1"/>
    <col min="7430" max="7430" width="8.28515625" style="9" customWidth="1"/>
    <col min="7431" max="7431" width="11.85546875" style="9" customWidth="1"/>
    <col min="7432" max="7432" width="17.28515625" style="9" customWidth="1"/>
    <col min="7433" max="7680" width="9.140625" style="9"/>
    <col min="7681" max="7681" width="8" style="9" customWidth="1"/>
    <col min="7682" max="7682" width="90.42578125" style="9" customWidth="1"/>
    <col min="7683" max="7683" width="10.85546875" style="9" customWidth="1"/>
    <col min="7684" max="7684" width="9.85546875" style="9" customWidth="1"/>
    <col min="7685" max="7685" width="17.7109375" style="9" customWidth="1"/>
    <col min="7686" max="7686" width="8.28515625" style="9" customWidth="1"/>
    <col min="7687" max="7687" width="11.85546875" style="9" customWidth="1"/>
    <col min="7688" max="7688" width="17.28515625" style="9" customWidth="1"/>
    <col min="7689" max="7936" width="9.140625" style="9"/>
    <col min="7937" max="7937" width="8" style="9" customWidth="1"/>
    <col min="7938" max="7938" width="90.42578125" style="9" customWidth="1"/>
    <col min="7939" max="7939" width="10.85546875" style="9" customWidth="1"/>
    <col min="7940" max="7940" width="9.85546875" style="9" customWidth="1"/>
    <col min="7941" max="7941" width="17.7109375" style="9" customWidth="1"/>
    <col min="7942" max="7942" width="8.28515625" style="9" customWidth="1"/>
    <col min="7943" max="7943" width="11.85546875" style="9" customWidth="1"/>
    <col min="7944" max="7944" width="17.28515625" style="9" customWidth="1"/>
    <col min="7945" max="8192" width="9.140625" style="9"/>
    <col min="8193" max="8193" width="8" style="9" customWidth="1"/>
    <col min="8194" max="8194" width="90.42578125" style="9" customWidth="1"/>
    <col min="8195" max="8195" width="10.85546875" style="9" customWidth="1"/>
    <col min="8196" max="8196" width="9.85546875" style="9" customWidth="1"/>
    <col min="8197" max="8197" width="17.7109375" style="9" customWidth="1"/>
    <col min="8198" max="8198" width="8.28515625" style="9" customWidth="1"/>
    <col min="8199" max="8199" width="11.85546875" style="9" customWidth="1"/>
    <col min="8200" max="8200" width="17.28515625" style="9" customWidth="1"/>
    <col min="8201" max="8448" width="9.140625" style="9"/>
    <col min="8449" max="8449" width="8" style="9" customWidth="1"/>
    <col min="8450" max="8450" width="90.42578125" style="9" customWidth="1"/>
    <col min="8451" max="8451" width="10.85546875" style="9" customWidth="1"/>
    <col min="8452" max="8452" width="9.85546875" style="9" customWidth="1"/>
    <col min="8453" max="8453" width="17.7109375" style="9" customWidth="1"/>
    <col min="8454" max="8454" width="8.28515625" style="9" customWidth="1"/>
    <col min="8455" max="8455" width="11.85546875" style="9" customWidth="1"/>
    <col min="8456" max="8456" width="17.28515625" style="9" customWidth="1"/>
    <col min="8457" max="8704" width="9.140625" style="9"/>
    <col min="8705" max="8705" width="8" style="9" customWidth="1"/>
    <col min="8706" max="8706" width="90.42578125" style="9" customWidth="1"/>
    <col min="8707" max="8707" width="10.85546875" style="9" customWidth="1"/>
    <col min="8708" max="8708" width="9.85546875" style="9" customWidth="1"/>
    <col min="8709" max="8709" width="17.7109375" style="9" customWidth="1"/>
    <col min="8710" max="8710" width="8.28515625" style="9" customWidth="1"/>
    <col min="8711" max="8711" width="11.85546875" style="9" customWidth="1"/>
    <col min="8712" max="8712" width="17.28515625" style="9" customWidth="1"/>
    <col min="8713" max="8960" width="9.140625" style="9"/>
    <col min="8961" max="8961" width="8" style="9" customWidth="1"/>
    <col min="8962" max="8962" width="90.42578125" style="9" customWidth="1"/>
    <col min="8963" max="8963" width="10.85546875" style="9" customWidth="1"/>
    <col min="8964" max="8964" width="9.85546875" style="9" customWidth="1"/>
    <col min="8965" max="8965" width="17.7109375" style="9" customWidth="1"/>
    <col min="8966" max="8966" width="8.28515625" style="9" customWidth="1"/>
    <col min="8967" max="8967" width="11.85546875" style="9" customWidth="1"/>
    <col min="8968" max="8968" width="17.28515625" style="9" customWidth="1"/>
    <col min="8969" max="9216" width="9.140625" style="9"/>
    <col min="9217" max="9217" width="8" style="9" customWidth="1"/>
    <col min="9218" max="9218" width="90.42578125" style="9" customWidth="1"/>
    <col min="9219" max="9219" width="10.85546875" style="9" customWidth="1"/>
    <col min="9220" max="9220" width="9.85546875" style="9" customWidth="1"/>
    <col min="9221" max="9221" width="17.7109375" style="9" customWidth="1"/>
    <col min="9222" max="9222" width="8.28515625" style="9" customWidth="1"/>
    <col min="9223" max="9223" width="11.85546875" style="9" customWidth="1"/>
    <col min="9224" max="9224" width="17.28515625" style="9" customWidth="1"/>
    <col min="9225" max="9472" width="9.140625" style="9"/>
    <col min="9473" max="9473" width="8" style="9" customWidth="1"/>
    <col min="9474" max="9474" width="90.42578125" style="9" customWidth="1"/>
    <col min="9475" max="9475" width="10.85546875" style="9" customWidth="1"/>
    <col min="9476" max="9476" width="9.85546875" style="9" customWidth="1"/>
    <col min="9477" max="9477" width="17.7109375" style="9" customWidth="1"/>
    <col min="9478" max="9478" width="8.28515625" style="9" customWidth="1"/>
    <col min="9479" max="9479" width="11.85546875" style="9" customWidth="1"/>
    <col min="9480" max="9480" width="17.28515625" style="9" customWidth="1"/>
    <col min="9481" max="9728" width="9.140625" style="9"/>
    <col min="9729" max="9729" width="8" style="9" customWidth="1"/>
    <col min="9730" max="9730" width="90.42578125" style="9" customWidth="1"/>
    <col min="9731" max="9731" width="10.85546875" style="9" customWidth="1"/>
    <col min="9732" max="9732" width="9.85546875" style="9" customWidth="1"/>
    <col min="9733" max="9733" width="17.7109375" style="9" customWidth="1"/>
    <col min="9734" max="9734" width="8.28515625" style="9" customWidth="1"/>
    <col min="9735" max="9735" width="11.85546875" style="9" customWidth="1"/>
    <col min="9736" max="9736" width="17.28515625" style="9" customWidth="1"/>
    <col min="9737" max="9984" width="9.140625" style="9"/>
    <col min="9985" max="9985" width="8" style="9" customWidth="1"/>
    <col min="9986" max="9986" width="90.42578125" style="9" customWidth="1"/>
    <col min="9987" max="9987" width="10.85546875" style="9" customWidth="1"/>
    <col min="9988" max="9988" width="9.85546875" style="9" customWidth="1"/>
    <col min="9989" max="9989" width="17.7109375" style="9" customWidth="1"/>
    <col min="9990" max="9990" width="8.28515625" style="9" customWidth="1"/>
    <col min="9991" max="9991" width="11.85546875" style="9" customWidth="1"/>
    <col min="9992" max="9992" width="17.28515625" style="9" customWidth="1"/>
    <col min="9993" max="10240" width="9.140625" style="9"/>
    <col min="10241" max="10241" width="8" style="9" customWidth="1"/>
    <col min="10242" max="10242" width="90.42578125" style="9" customWidth="1"/>
    <col min="10243" max="10243" width="10.85546875" style="9" customWidth="1"/>
    <col min="10244" max="10244" width="9.85546875" style="9" customWidth="1"/>
    <col min="10245" max="10245" width="17.7109375" style="9" customWidth="1"/>
    <col min="10246" max="10246" width="8.28515625" style="9" customWidth="1"/>
    <col min="10247" max="10247" width="11.85546875" style="9" customWidth="1"/>
    <col min="10248" max="10248" width="17.28515625" style="9" customWidth="1"/>
    <col min="10249" max="10496" width="9.140625" style="9"/>
    <col min="10497" max="10497" width="8" style="9" customWidth="1"/>
    <col min="10498" max="10498" width="90.42578125" style="9" customWidth="1"/>
    <col min="10499" max="10499" width="10.85546875" style="9" customWidth="1"/>
    <col min="10500" max="10500" width="9.85546875" style="9" customWidth="1"/>
    <col min="10501" max="10501" width="17.7109375" style="9" customWidth="1"/>
    <col min="10502" max="10502" width="8.28515625" style="9" customWidth="1"/>
    <col min="10503" max="10503" width="11.85546875" style="9" customWidth="1"/>
    <col min="10504" max="10504" width="17.28515625" style="9" customWidth="1"/>
    <col min="10505" max="10752" width="9.140625" style="9"/>
    <col min="10753" max="10753" width="8" style="9" customWidth="1"/>
    <col min="10754" max="10754" width="90.42578125" style="9" customWidth="1"/>
    <col min="10755" max="10755" width="10.85546875" style="9" customWidth="1"/>
    <col min="10756" max="10756" width="9.85546875" style="9" customWidth="1"/>
    <col min="10757" max="10757" width="17.7109375" style="9" customWidth="1"/>
    <col min="10758" max="10758" width="8.28515625" style="9" customWidth="1"/>
    <col min="10759" max="10759" width="11.85546875" style="9" customWidth="1"/>
    <col min="10760" max="10760" width="17.28515625" style="9" customWidth="1"/>
    <col min="10761" max="11008" width="9.140625" style="9"/>
    <col min="11009" max="11009" width="8" style="9" customWidth="1"/>
    <col min="11010" max="11010" width="90.42578125" style="9" customWidth="1"/>
    <col min="11011" max="11011" width="10.85546875" style="9" customWidth="1"/>
    <col min="11012" max="11012" width="9.85546875" style="9" customWidth="1"/>
    <col min="11013" max="11013" width="17.7109375" style="9" customWidth="1"/>
    <col min="11014" max="11014" width="8.28515625" style="9" customWidth="1"/>
    <col min="11015" max="11015" width="11.85546875" style="9" customWidth="1"/>
    <col min="11016" max="11016" width="17.28515625" style="9" customWidth="1"/>
    <col min="11017" max="11264" width="9.140625" style="9"/>
    <col min="11265" max="11265" width="8" style="9" customWidth="1"/>
    <col min="11266" max="11266" width="90.42578125" style="9" customWidth="1"/>
    <col min="11267" max="11267" width="10.85546875" style="9" customWidth="1"/>
    <col min="11268" max="11268" width="9.85546875" style="9" customWidth="1"/>
    <col min="11269" max="11269" width="17.7109375" style="9" customWidth="1"/>
    <col min="11270" max="11270" width="8.28515625" style="9" customWidth="1"/>
    <col min="11271" max="11271" width="11.85546875" style="9" customWidth="1"/>
    <col min="11272" max="11272" width="17.28515625" style="9" customWidth="1"/>
    <col min="11273" max="11520" width="9.140625" style="9"/>
    <col min="11521" max="11521" width="8" style="9" customWidth="1"/>
    <col min="11522" max="11522" width="90.42578125" style="9" customWidth="1"/>
    <col min="11523" max="11523" width="10.85546875" style="9" customWidth="1"/>
    <col min="11524" max="11524" width="9.85546875" style="9" customWidth="1"/>
    <col min="11525" max="11525" width="17.7109375" style="9" customWidth="1"/>
    <col min="11526" max="11526" width="8.28515625" style="9" customWidth="1"/>
    <col min="11527" max="11527" width="11.85546875" style="9" customWidth="1"/>
    <col min="11528" max="11528" width="17.28515625" style="9" customWidth="1"/>
    <col min="11529" max="11776" width="9.140625" style="9"/>
    <col min="11777" max="11777" width="8" style="9" customWidth="1"/>
    <col min="11778" max="11778" width="90.42578125" style="9" customWidth="1"/>
    <col min="11779" max="11779" width="10.85546875" style="9" customWidth="1"/>
    <col min="11780" max="11780" width="9.85546875" style="9" customWidth="1"/>
    <col min="11781" max="11781" width="17.7109375" style="9" customWidth="1"/>
    <col min="11782" max="11782" width="8.28515625" style="9" customWidth="1"/>
    <col min="11783" max="11783" width="11.85546875" style="9" customWidth="1"/>
    <col min="11784" max="11784" width="17.28515625" style="9" customWidth="1"/>
    <col min="11785" max="12032" width="9.140625" style="9"/>
    <col min="12033" max="12033" width="8" style="9" customWidth="1"/>
    <col min="12034" max="12034" width="90.42578125" style="9" customWidth="1"/>
    <col min="12035" max="12035" width="10.85546875" style="9" customWidth="1"/>
    <col min="12036" max="12036" width="9.85546875" style="9" customWidth="1"/>
    <col min="12037" max="12037" width="17.7109375" style="9" customWidth="1"/>
    <col min="12038" max="12038" width="8.28515625" style="9" customWidth="1"/>
    <col min="12039" max="12039" width="11.85546875" style="9" customWidth="1"/>
    <col min="12040" max="12040" width="17.28515625" style="9" customWidth="1"/>
    <col min="12041" max="12288" width="9.140625" style="9"/>
    <col min="12289" max="12289" width="8" style="9" customWidth="1"/>
    <col min="12290" max="12290" width="90.42578125" style="9" customWidth="1"/>
    <col min="12291" max="12291" width="10.85546875" style="9" customWidth="1"/>
    <col min="12292" max="12292" width="9.85546875" style="9" customWidth="1"/>
    <col min="12293" max="12293" width="17.7109375" style="9" customWidth="1"/>
    <col min="12294" max="12294" width="8.28515625" style="9" customWidth="1"/>
    <col min="12295" max="12295" width="11.85546875" style="9" customWidth="1"/>
    <col min="12296" max="12296" width="17.28515625" style="9" customWidth="1"/>
    <col min="12297" max="12544" width="9.140625" style="9"/>
    <col min="12545" max="12545" width="8" style="9" customWidth="1"/>
    <col min="12546" max="12546" width="90.42578125" style="9" customWidth="1"/>
    <col min="12547" max="12547" width="10.85546875" style="9" customWidth="1"/>
    <col min="12548" max="12548" width="9.85546875" style="9" customWidth="1"/>
    <col min="12549" max="12549" width="17.7109375" style="9" customWidth="1"/>
    <col min="12550" max="12550" width="8.28515625" style="9" customWidth="1"/>
    <col min="12551" max="12551" width="11.85546875" style="9" customWidth="1"/>
    <col min="12552" max="12552" width="17.28515625" style="9" customWidth="1"/>
    <col min="12553" max="12800" width="9.140625" style="9"/>
    <col min="12801" max="12801" width="8" style="9" customWidth="1"/>
    <col min="12802" max="12802" width="90.42578125" style="9" customWidth="1"/>
    <col min="12803" max="12803" width="10.85546875" style="9" customWidth="1"/>
    <col min="12804" max="12804" width="9.85546875" style="9" customWidth="1"/>
    <col min="12805" max="12805" width="17.7109375" style="9" customWidth="1"/>
    <col min="12806" max="12806" width="8.28515625" style="9" customWidth="1"/>
    <col min="12807" max="12807" width="11.85546875" style="9" customWidth="1"/>
    <col min="12808" max="12808" width="17.28515625" style="9" customWidth="1"/>
    <col min="12809" max="13056" width="9.140625" style="9"/>
    <col min="13057" max="13057" width="8" style="9" customWidth="1"/>
    <col min="13058" max="13058" width="90.42578125" style="9" customWidth="1"/>
    <col min="13059" max="13059" width="10.85546875" style="9" customWidth="1"/>
    <col min="13060" max="13060" width="9.85546875" style="9" customWidth="1"/>
    <col min="13061" max="13061" width="17.7109375" style="9" customWidth="1"/>
    <col min="13062" max="13062" width="8.28515625" style="9" customWidth="1"/>
    <col min="13063" max="13063" width="11.85546875" style="9" customWidth="1"/>
    <col min="13064" max="13064" width="17.28515625" style="9" customWidth="1"/>
    <col min="13065" max="13312" width="9.140625" style="9"/>
    <col min="13313" max="13313" width="8" style="9" customWidth="1"/>
    <col min="13314" max="13314" width="90.42578125" style="9" customWidth="1"/>
    <col min="13315" max="13315" width="10.85546875" style="9" customWidth="1"/>
    <col min="13316" max="13316" width="9.85546875" style="9" customWidth="1"/>
    <col min="13317" max="13317" width="17.7109375" style="9" customWidth="1"/>
    <col min="13318" max="13318" width="8.28515625" style="9" customWidth="1"/>
    <col min="13319" max="13319" width="11.85546875" style="9" customWidth="1"/>
    <col min="13320" max="13320" width="17.28515625" style="9" customWidth="1"/>
    <col min="13321" max="13568" width="9.140625" style="9"/>
    <col min="13569" max="13569" width="8" style="9" customWidth="1"/>
    <col min="13570" max="13570" width="90.42578125" style="9" customWidth="1"/>
    <col min="13571" max="13571" width="10.85546875" style="9" customWidth="1"/>
    <col min="13572" max="13572" width="9.85546875" style="9" customWidth="1"/>
    <col min="13573" max="13573" width="17.7109375" style="9" customWidth="1"/>
    <col min="13574" max="13574" width="8.28515625" style="9" customWidth="1"/>
    <col min="13575" max="13575" width="11.85546875" style="9" customWidth="1"/>
    <col min="13576" max="13576" width="17.28515625" style="9" customWidth="1"/>
    <col min="13577" max="13824" width="9.140625" style="9"/>
    <col min="13825" max="13825" width="8" style="9" customWidth="1"/>
    <col min="13826" max="13826" width="90.42578125" style="9" customWidth="1"/>
    <col min="13827" max="13827" width="10.85546875" style="9" customWidth="1"/>
    <col min="13828" max="13828" width="9.85546875" style="9" customWidth="1"/>
    <col min="13829" max="13829" width="17.7109375" style="9" customWidth="1"/>
    <col min="13830" max="13830" width="8.28515625" style="9" customWidth="1"/>
    <col min="13831" max="13831" width="11.85546875" style="9" customWidth="1"/>
    <col min="13832" max="13832" width="17.28515625" style="9" customWidth="1"/>
    <col min="13833" max="14080" width="9.140625" style="9"/>
    <col min="14081" max="14081" width="8" style="9" customWidth="1"/>
    <col min="14082" max="14082" width="90.42578125" style="9" customWidth="1"/>
    <col min="14083" max="14083" width="10.85546875" style="9" customWidth="1"/>
    <col min="14084" max="14084" width="9.85546875" style="9" customWidth="1"/>
    <col min="14085" max="14085" width="17.7109375" style="9" customWidth="1"/>
    <col min="14086" max="14086" width="8.28515625" style="9" customWidth="1"/>
    <col min="14087" max="14087" width="11.85546875" style="9" customWidth="1"/>
    <col min="14088" max="14088" width="17.28515625" style="9" customWidth="1"/>
    <col min="14089" max="14336" width="9.140625" style="9"/>
    <col min="14337" max="14337" width="8" style="9" customWidth="1"/>
    <col min="14338" max="14338" width="90.42578125" style="9" customWidth="1"/>
    <col min="14339" max="14339" width="10.85546875" style="9" customWidth="1"/>
    <col min="14340" max="14340" width="9.85546875" style="9" customWidth="1"/>
    <col min="14341" max="14341" width="17.7109375" style="9" customWidth="1"/>
    <col min="14342" max="14342" width="8.28515625" style="9" customWidth="1"/>
    <col min="14343" max="14343" width="11.85546875" style="9" customWidth="1"/>
    <col min="14344" max="14344" width="17.28515625" style="9" customWidth="1"/>
    <col min="14345" max="14592" width="9.140625" style="9"/>
    <col min="14593" max="14593" width="8" style="9" customWidth="1"/>
    <col min="14594" max="14594" width="90.42578125" style="9" customWidth="1"/>
    <col min="14595" max="14595" width="10.85546875" style="9" customWidth="1"/>
    <col min="14596" max="14596" width="9.85546875" style="9" customWidth="1"/>
    <col min="14597" max="14597" width="17.7109375" style="9" customWidth="1"/>
    <col min="14598" max="14598" width="8.28515625" style="9" customWidth="1"/>
    <col min="14599" max="14599" width="11.85546875" style="9" customWidth="1"/>
    <col min="14600" max="14600" width="17.28515625" style="9" customWidth="1"/>
    <col min="14601" max="14848" width="9.140625" style="9"/>
    <col min="14849" max="14849" width="8" style="9" customWidth="1"/>
    <col min="14850" max="14850" width="90.42578125" style="9" customWidth="1"/>
    <col min="14851" max="14851" width="10.85546875" style="9" customWidth="1"/>
    <col min="14852" max="14852" width="9.85546875" style="9" customWidth="1"/>
    <col min="14853" max="14853" width="17.7109375" style="9" customWidth="1"/>
    <col min="14854" max="14854" width="8.28515625" style="9" customWidth="1"/>
    <col min="14855" max="14855" width="11.85546875" style="9" customWidth="1"/>
    <col min="14856" max="14856" width="17.28515625" style="9" customWidth="1"/>
    <col min="14857" max="15104" width="9.140625" style="9"/>
    <col min="15105" max="15105" width="8" style="9" customWidth="1"/>
    <col min="15106" max="15106" width="90.42578125" style="9" customWidth="1"/>
    <col min="15107" max="15107" width="10.85546875" style="9" customWidth="1"/>
    <col min="15108" max="15108" width="9.85546875" style="9" customWidth="1"/>
    <col min="15109" max="15109" width="17.7109375" style="9" customWidth="1"/>
    <col min="15110" max="15110" width="8.28515625" style="9" customWidth="1"/>
    <col min="15111" max="15111" width="11.85546875" style="9" customWidth="1"/>
    <col min="15112" max="15112" width="17.28515625" style="9" customWidth="1"/>
    <col min="15113" max="15360" width="9.140625" style="9"/>
    <col min="15361" max="15361" width="8" style="9" customWidth="1"/>
    <col min="15362" max="15362" width="90.42578125" style="9" customWidth="1"/>
    <col min="15363" max="15363" width="10.85546875" style="9" customWidth="1"/>
    <col min="15364" max="15364" width="9.85546875" style="9" customWidth="1"/>
    <col min="15365" max="15365" width="17.7109375" style="9" customWidth="1"/>
    <col min="15366" max="15366" width="8.28515625" style="9" customWidth="1"/>
    <col min="15367" max="15367" width="11.85546875" style="9" customWidth="1"/>
    <col min="15368" max="15368" width="17.28515625" style="9" customWidth="1"/>
    <col min="15369" max="15616" width="9.140625" style="9"/>
    <col min="15617" max="15617" width="8" style="9" customWidth="1"/>
    <col min="15618" max="15618" width="90.42578125" style="9" customWidth="1"/>
    <col min="15619" max="15619" width="10.85546875" style="9" customWidth="1"/>
    <col min="15620" max="15620" width="9.85546875" style="9" customWidth="1"/>
    <col min="15621" max="15621" width="17.7109375" style="9" customWidth="1"/>
    <col min="15622" max="15622" width="8.28515625" style="9" customWidth="1"/>
    <col min="15623" max="15623" width="11.85546875" style="9" customWidth="1"/>
    <col min="15624" max="15624" width="17.28515625" style="9" customWidth="1"/>
    <col min="15625" max="15872" width="9.140625" style="9"/>
    <col min="15873" max="15873" width="8" style="9" customWidth="1"/>
    <col min="15874" max="15874" width="90.42578125" style="9" customWidth="1"/>
    <col min="15875" max="15875" width="10.85546875" style="9" customWidth="1"/>
    <col min="15876" max="15876" width="9.85546875" style="9" customWidth="1"/>
    <col min="15877" max="15877" width="17.7109375" style="9" customWidth="1"/>
    <col min="15878" max="15878" width="8.28515625" style="9" customWidth="1"/>
    <col min="15879" max="15879" width="11.85546875" style="9" customWidth="1"/>
    <col min="15880" max="15880" width="17.28515625" style="9" customWidth="1"/>
    <col min="15881" max="16128" width="9.140625" style="9"/>
    <col min="16129" max="16129" width="8" style="9" customWidth="1"/>
    <col min="16130" max="16130" width="90.42578125" style="9" customWidth="1"/>
    <col min="16131" max="16131" width="10.85546875" style="9" customWidth="1"/>
    <col min="16132" max="16132" width="9.85546875" style="9" customWidth="1"/>
    <col min="16133" max="16133" width="17.7109375" style="9" customWidth="1"/>
    <col min="16134" max="16134" width="8.28515625" style="9" customWidth="1"/>
    <col min="16135" max="16135" width="11.85546875" style="9" customWidth="1"/>
    <col min="16136" max="16136" width="17.28515625" style="9" customWidth="1"/>
    <col min="16137" max="16384" width="9.140625" style="9"/>
  </cols>
  <sheetData>
    <row r="1" spans="1:7" x14ac:dyDescent="0.25">
      <c r="G1" s="172" t="s">
        <v>16</v>
      </c>
    </row>
    <row r="2" spans="1:7" x14ac:dyDescent="0.25">
      <c r="G2" s="172" t="s">
        <v>1</v>
      </c>
    </row>
    <row r="3" spans="1:7" x14ac:dyDescent="0.25">
      <c r="G3" s="172" t="s">
        <v>17</v>
      </c>
    </row>
    <row r="4" spans="1:7" x14ac:dyDescent="0.25">
      <c r="G4" s="172" t="s">
        <v>18</v>
      </c>
    </row>
    <row r="5" spans="1:7" x14ac:dyDescent="0.25">
      <c r="G5" s="172" t="s">
        <v>4</v>
      </c>
    </row>
    <row r="6" spans="1:7" x14ac:dyDescent="0.25">
      <c r="G6" s="172" t="s">
        <v>5</v>
      </c>
    </row>
    <row r="8" spans="1:7" ht="43.5" customHeight="1" x14ac:dyDescent="0.3">
      <c r="A8" s="202" t="s">
        <v>298</v>
      </c>
      <c r="B8" s="203"/>
      <c r="C8" s="203"/>
      <c r="D8" s="203"/>
      <c r="E8" s="203"/>
      <c r="F8" s="203"/>
      <c r="G8" s="203"/>
    </row>
    <row r="9" spans="1:7" x14ac:dyDescent="0.25">
      <c r="D9" s="12"/>
      <c r="E9" s="12"/>
      <c r="G9" s="167" t="s">
        <v>335</v>
      </c>
    </row>
    <row r="10" spans="1:7" s="170" customFormat="1" ht="142.5" x14ac:dyDescent="0.2">
      <c r="A10" s="15" t="s">
        <v>106</v>
      </c>
      <c r="B10" s="16" t="s">
        <v>299</v>
      </c>
      <c r="C10" s="16" t="s">
        <v>300</v>
      </c>
      <c r="D10" s="16" t="s">
        <v>107</v>
      </c>
      <c r="E10" s="16" t="s">
        <v>108</v>
      </c>
      <c r="F10" s="16" t="s">
        <v>109</v>
      </c>
      <c r="G10" s="145" t="s">
        <v>336</v>
      </c>
    </row>
    <row r="11" spans="1:7" s="171" customFormat="1" ht="14.25" x14ac:dyDescent="0.2">
      <c r="A11" s="15">
        <v>1</v>
      </c>
      <c r="B11" s="107">
        <v>2</v>
      </c>
      <c r="C11" s="16">
        <v>3</v>
      </c>
      <c r="D11" s="16">
        <v>4</v>
      </c>
      <c r="E11" s="16">
        <v>5</v>
      </c>
      <c r="F11" s="107">
        <v>6</v>
      </c>
      <c r="G11" s="107">
        <v>7</v>
      </c>
    </row>
    <row r="12" spans="1:7" s="73" customFormat="1" ht="55.5" customHeight="1" x14ac:dyDescent="0.3">
      <c r="A12" s="118" t="s">
        <v>301</v>
      </c>
      <c r="B12" s="119" t="s">
        <v>302</v>
      </c>
      <c r="C12" s="120">
        <v>985</v>
      </c>
      <c r="D12" s="121"/>
      <c r="E12" s="121"/>
      <c r="F12" s="121"/>
      <c r="G12" s="122">
        <f>G13</f>
        <v>3433.5020999999997</v>
      </c>
    </row>
    <row r="13" spans="1:7" s="11" customFormat="1" x14ac:dyDescent="0.25">
      <c r="A13" s="44" t="s">
        <v>26</v>
      </c>
      <c r="B13" s="41" t="s">
        <v>110</v>
      </c>
      <c r="C13" s="45" t="s">
        <v>303</v>
      </c>
      <c r="D13" s="45" t="s">
        <v>111</v>
      </c>
      <c r="E13" s="45"/>
      <c r="F13" s="45"/>
      <c r="G13" s="46">
        <f>G14+G28</f>
        <v>3433.5020999999997</v>
      </c>
    </row>
    <row r="14" spans="1:7" s="11" customFormat="1" ht="53.25" customHeight="1" x14ac:dyDescent="0.25">
      <c r="A14" s="44" t="s">
        <v>112</v>
      </c>
      <c r="B14" s="41" t="s">
        <v>113</v>
      </c>
      <c r="C14" s="45" t="s">
        <v>303</v>
      </c>
      <c r="D14" s="45" t="s">
        <v>114</v>
      </c>
      <c r="E14" s="45"/>
      <c r="F14" s="45"/>
      <c r="G14" s="46">
        <f>G15+G19</f>
        <v>3337.5020999999997</v>
      </c>
    </row>
    <row r="15" spans="1:7" ht="33" customHeight="1" x14ac:dyDescent="0.25">
      <c r="A15" s="44" t="s">
        <v>115</v>
      </c>
      <c r="B15" s="41" t="s">
        <v>116</v>
      </c>
      <c r="C15" s="45" t="s">
        <v>303</v>
      </c>
      <c r="D15" s="45" t="s">
        <v>114</v>
      </c>
      <c r="E15" s="45" t="s">
        <v>117</v>
      </c>
      <c r="F15" s="45"/>
      <c r="G15" s="46">
        <f>G16</f>
        <v>183</v>
      </c>
    </row>
    <row r="16" spans="1:7" ht="47.25" x14ac:dyDescent="0.25">
      <c r="A16" s="47"/>
      <c r="B16" s="48" t="s">
        <v>118</v>
      </c>
      <c r="C16" s="49" t="s">
        <v>303</v>
      </c>
      <c r="D16" s="49" t="s">
        <v>114</v>
      </c>
      <c r="E16" s="49" t="s">
        <v>117</v>
      </c>
      <c r="F16" s="49" t="s">
        <v>119</v>
      </c>
      <c r="G16" s="50">
        <f>G17</f>
        <v>183</v>
      </c>
    </row>
    <row r="17" spans="1:7" x14ac:dyDescent="0.25">
      <c r="A17" s="47"/>
      <c r="B17" s="48" t="s">
        <v>120</v>
      </c>
      <c r="C17" s="49" t="s">
        <v>303</v>
      </c>
      <c r="D17" s="49" t="s">
        <v>114</v>
      </c>
      <c r="E17" s="49" t="s">
        <v>117</v>
      </c>
      <c r="F17" s="49" t="s">
        <v>121</v>
      </c>
      <c r="G17" s="50">
        <f>G18</f>
        <v>183</v>
      </c>
    </row>
    <row r="18" spans="1:7" ht="47.25" hidden="1" outlineLevel="1" x14ac:dyDescent="0.25">
      <c r="A18" s="47"/>
      <c r="B18" s="48" t="s">
        <v>122</v>
      </c>
      <c r="C18" s="49" t="s">
        <v>303</v>
      </c>
      <c r="D18" s="49" t="s">
        <v>114</v>
      </c>
      <c r="E18" s="49" t="s">
        <v>117</v>
      </c>
      <c r="F18" s="49" t="s">
        <v>123</v>
      </c>
      <c r="G18" s="50">
        <f>183000/1000</f>
        <v>183</v>
      </c>
    </row>
    <row r="19" spans="1:7" s="11" customFormat="1" collapsed="1" x14ac:dyDescent="0.25">
      <c r="A19" s="44" t="s">
        <v>124</v>
      </c>
      <c r="B19" s="41" t="s">
        <v>125</v>
      </c>
      <c r="C19" s="45" t="s">
        <v>303</v>
      </c>
      <c r="D19" s="45" t="s">
        <v>114</v>
      </c>
      <c r="E19" s="45" t="s">
        <v>126</v>
      </c>
      <c r="F19" s="45"/>
      <c r="G19" s="46">
        <f>G20+G24</f>
        <v>3154.5020999999997</v>
      </c>
    </row>
    <row r="20" spans="1:7" ht="47.25" x14ac:dyDescent="0.25">
      <c r="A20" s="47"/>
      <c r="B20" s="48" t="s">
        <v>118</v>
      </c>
      <c r="C20" s="49" t="s">
        <v>303</v>
      </c>
      <c r="D20" s="49" t="s">
        <v>114</v>
      </c>
      <c r="E20" s="49" t="s">
        <v>126</v>
      </c>
      <c r="F20" s="49" t="s">
        <v>119</v>
      </c>
      <c r="G20" s="50">
        <f>G21</f>
        <v>2585.1860999999999</v>
      </c>
    </row>
    <row r="21" spans="1:7" x14ac:dyDescent="0.25">
      <c r="A21" s="47"/>
      <c r="B21" s="48" t="s">
        <v>120</v>
      </c>
      <c r="C21" s="49" t="s">
        <v>303</v>
      </c>
      <c r="D21" s="49" t="s">
        <v>114</v>
      </c>
      <c r="E21" s="49" t="s">
        <v>126</v>
      </c>
      <c r="F21" s="49" t="s">
        <v>121</v>
      </c>
      <c r="G21" s="50">
        <f>G22+G23</f>
        <v>2585.1860999999999</v>
      </c>
    </row>
    <row r="22" spans="1:7" hidden="1" outlineLevel="2" x14ac:dyDescent="0.25">
      <c r="A22" s="47"/>
      <c r="B22" s="51" t="s">
        <v>127</v>
      </c>
      <c r="C22" s="49" t="s">
        <v>303</v>
      </c>
      <c r="D22" s="49" t="s">
        <v>114</v>
      </c>
      <c r="E22" s="49" t="s">
        <v>126</v>
      </c>
      <c r="F22" s="49" t="s">
        <v>128</v>
      </c>
      <c r="G22" s="50">
        <f>1985550/1000</f>
        <v>1985.55</v>
      </c>
    </row>
    <row r="23" spans="1:7" ht="31.5" hidden="1" outlineLevel="2" x14ac:dyDescent="0.25">
      <c r="A23" s="47"/>
      <c r="B23" s="48" t="s">
        <v>129</v>
      </c>
      <c r="C23" s="49" t="s">
        <v>303</v>
      </c>
      <c r="D23" s="49" t="s">
        <v>114</v>
      </c>
      <c r="E23" s="49" t="s">
        <v>126</v>
      </c>
      <c r="F23" s="49" t="s">
        <v>130</v>
      </c>
      <c r="G23" s="50">
        <f>599636.1/1000</f>
        <v>599.63609999999994</v>
      </c>
    </row>
    <row r="24" spans="1:7" ht="34.5" customHeight="1" collapsed="1" x14ac:dyDescent="0.25">
      <c r="A24" s="47"/>
      <c r="B24" s="48" t="s">
        <v>131</v>
      </c>
      <c r="C24" s="49" t="s">
        <v>303</v>
      </c>
      <c r="D24" s="49" t="s">
        <v>114</v>
      </c>
      <c r="E24" s="49" t="s">
        <v>126</v>
      </c>
      <c r="F24" s="49" t="s">
        <v>132</v>
      </c>
      <c r="G24" s="50">
        <f>G25</f>
        <v>569.31600000000003</v>
      </c>
    </row>
    <row r="25" spans="1:7" ht="31.5" x14ac:dyDescent="0.25">
      <c r="A25" s="47"/>
      <c r="B25" s="48" t="s">
        <v>133</v>
      </c>
      <c r="C25" s="49" t="s">
        <v>303</v>
      </c>
      <c r="D25" s="49" t="s">
        <v>114</v>
      </c>
      <c r="E25" s="49" t="s">
        <v>126</v>
      </c>
      <c r="F25" s="49" t="s">
        <v>134</v>
      </c>
      <c r="G25" s="50">
        <f>G26+G27</f>
        <v>569.31600000000003</v>
      </c>
    </row>
    <row r="26" spans="1:7" hidden="1" outlineLevel="1" x14ac:dyDescent="0.25">
      <c r="A26" s="47"/>
      <c r="B26" s="48" t="s">
        <v>135</v>
      </c>
      <c r="C26" s="49" t="s">
        <v>303</v>
      </c>
      <c r="D26" s="49" t="s">
        <v>114</v>
      </c>
      <c r="E26" s="49" t="s">
        <v>126</v>
      </c>
      <c r="F26" s="49" t="s">
        <v>136</v>
      </c>
      <c r="G26" s="50">
        <f>453385/1000</f>
        <v>453.38499999999999</v>
      </c>
    </row>
    <row r="27" spans="1:7" hidden="1" outlineLevel="1" x14ac:dyDescent="0.25">
      <c r="A27" s="47"/>
      <c r="B27" s="48" t="s">
        <v>137</v>
      </c>
      <c r="C27" s="49" t="s">
        <v>303</v>
      </c>
      <c r="D27" s="49" t="s">
        <v>114</v>
      </c>
      <c r="E27" s="49" t="s">
        <v>126</v>
      </c>
      <c r="F27" s="49" t="s">
        <v>138</v>
      </c>
      <c r="G27" s="50">
        <f>115931/1000</f>
        <v>115.931</v>
      </c>
    </row>
    <row r="28" spans="1:7" s="11" customFormat="1" collapsed="1" x14ac:dyDescent="0.25">
      <c r="A28" s="44" t="s">
        <v>304</v>
      </c>
      <c r="B28" s="41" t="s">
        <v>161</v>
      </c>
      <c r="C28" s="45" t="s">
        <v>303</v>
      </c>
      <c r="D28" s="45" t="s">
        <v>162</v>
      </c>
      <c r="E28" s="45"/>
      <c r="F28" s="45"/>
      <c r="G28" s="46">
        <f>G29</f>
        <v>96</v>
      </c>
    </row>
    <row r="29" spans="1:7" s="11" customFormat="1" ht="37.5" customHeight="1" x14ac:dyDescent="0.25">
      <c r="A29" s="44" t="s">
        <v>305</v>
      </c>
      <c r="B29" s="41" t="s">
        <v>164</v>
      </c>
      <c r="C29" s="45" t="s">
        <v>303</v>
      </c>
      <c r="D29" s="45" t="s">
        <v>162</v>
      </c>
      <c r="E29" s="45" t="s">
        <v>165</v>
      </c>
      <c r="F29" s="45"/>
      <c r="G29" s="46">
        <f>G30</f>
        <v>96</v>
      </c>
    </row>
    <row r="30" spans="1:7" ht="17.25" customHeight="1" x14ac:dyDescent="0.25">
      <c r="A30" s="47"/>
      <c r="B30" s="48" t="s">
        <v>144</v>
      </c>
      <c r="C30" s="49" t="s">
        <v>303</v>
      </c>
      <c r="D30" s="49" t="s">
        <v>162</v>
      </c>
      <c r="E30" s="49" t="s">
        <v>165</v>
      </c>
      <c r="F30" s="49" t="s">
        <v>145</v>
      </c>
      <c r="G30" s="50">
        <f>G31</f>
        <v>96</v>
      </c>
    </row>
    <row r="31" spans="1:7" x14ac:dyDescent="0.25">
      <c r="A31" s="47"/>
      <c r="B31" s="48" t="s">
        <v>146</v>
      </c>
      <c r="C31" s="49" t="s">
        <v>303</v>
      </c>
      <c r="D31" s="49" t="s">
        <v>162</v>
      </c>
      <c r="E31" s="49" t="s">
        <v>165</v>
      </c>
      <c r="F31" s="49" t="s">
        <v>147</v>
      </c>
      <c r="G31" s="50">
        <f>G32</f>
        <v>96</v>
      </c>
    </row>
    <row r="32" spans="1:7" hidden="1" outlineLevel="1" x14ac:dyDescent="0.25">
      <c r="A32" s="47"/>
      <c r="B32" s="48" t="s">
        <v>148</v>
      </c>
      <c r="C32" s="49" t="s">
        <v>303</v>
      </c>
      <c r="D32" s="49" t="s">
        <v>162</v>
      </c>
      <c r="E32" s="49" t="s">
        <v>165</v>
      </c>
      <c r="F32" s="49" t="s">
        <v>166</v>
      </c>
      <c r="G32" s="50">
        <f>96000/1000</f>
        <v>96</v>
      </c>
    </row>
    <row r="33" spans="1:8" s="11" customFormat="1" ht="47.25" collapsed="1" x14ac:dyDescent="0.25">
      <c r="A33" s="44" t="s">
        <v>79</v>
      </c>
      <c r="B33" s="123" t="s">
        <v>306</v>
      </c>
      <c r="C33" s="124">
        <v>911</v>
      </c>
      <c r="D33" s="125"/>
      <c r="E33" s="125"/>
      <c r="F33" s="126"/>
      <c r="G33" s="127">
        <f>G34+G86+G92+G119+G133+G153+G159+G75</f>
        <v>123518.49223999999</v>
      </c>
    </row>
    <row r="34" spans="1:8" s="11" customFormat="1" x14ac:dyDescent="0.25">
      <c r="A34" s="31" t="s">
        <v>26</v>
      </c>
      <c r="B34" s="41" t="s">
        <v>110</v>
      </c>
      <c r="C34" s="45" t="s">
        <v>307</v>
      </c>
      <c r="D34" s="42" t="s">
        <v>111</v>
      </c>
      <c r="E34" s="42"/>
      <c r="F34" s="42"/>
      <c r="G34" s="43">
        <f>G35+G55+G59</f>
        <v>35862.757240000006</v>
      </c>
    </row>
    <row r="35" spans="1:8" ht="47.25" x14ac:dyDescent="0.25">
      <c r="A35" s="31" t="s">
        <v>112</v>
      </c>
      <c r="B35" s="41" t="s">
        <v>139</v>
      </c>
      <c r="C35" s="74">
        <v>911</v>
      </c>
      <c r="D35" s="42" t="s">
        <v>140</v>
      </c>
      <c r="E35" s="52"/>
      <c r="F35" s="52"/>
      <c r="G35" s="53">
        <f>G36+G47</f>
        <v>25195.504240000002</v>
      </c>
    </row>
    <row r="36" spans="1:8" ht="31.5" x14ac:dyDescent="0.25">
      <c r="A36" s="31" t="s">
        <v>115</v>
      </c>
      <c r="B36" s="41" t="s">
        <v>141</v>
      </c>
      <c r="C36" s="74">
        <v>911</v>
      </c>
      <c r="D36" s="54" t="s">
        <v>140</v>
      </c>
      <c r="E36" s="54" t="s">
        <v>142</v>
      </c>
      <c r="F36" s="55"/>
      <c r="G36" s="53">
        <f>G37+G41+G44</f>
        <v>20900.62024</v>
      </c>
      <c r="H36" s="128"/>
    </row>
    <row r="37" spans="1:8" ht="47.25" x14ac:dyDescent="0.25">
      <c r="A37" s="30"/>
      <c r="B37" s="48" t="s">
        <v>118</v>
      </c>
      <c r="C37" s="75">
        <v>911</v>
      </c>
      <c r="D37" s="56" t="s">
        <v>140</v>
      </c>
      <c r="E37" s="56" t="s">
        <v>142</v>
      </c>
      <c r="F37" s="52" t="s">
        <v>119</v>
      </c>
      <c r="G37" s="57">
        <f>G38</f>
        <v>18701.704239999999</v>
      </c>
    </row>
    <row r="38" spans="1:8" x14ac:dyDescent="0.25">
      <c r="A38" s="30"/>
      <c r="B38" s="48" t="s">
        <v>120</v>
      </c>
      <c r="C38" s="75">
        <v>911</v>
      </c>
      <c r="D38" s="56" t="s">
        <v>140</v>
      </c>
      <c r="E38" s="56" t="s">
        <v>142</v>
      </c>
      <c r="F38" s="52" t="s">
        <v>121</v>
      </c>
      <c r="G38" s="57">
        <f>G39+G40</f>
        <v>18701.704239999999</v>
      </c>
    </row>
    <row r="39" spans="1:8" hidden="1" outlineLevel="1" x14ac:dyDescent="0.25">
      <c r="A39" s="30"/>
      <c r="B39" s="51" t="s">
        <v>127</v>
      </c>
      <c r="C39" s="75">
        <v>911</v>
      </c>
      <c r="D39" s="56" t="s">
        <v>140</v>
      </c>
      <c r="E39" s="56" t="s">
        <v>142</v>
      </c>
      <c r="F39" s="52" t="s">
        <v>128</v>
      </c>
      <c r="G39" s="57">
        <f>14367204.24/1000</f>
        <v>14367.204240000001</v>
      </c>
    </row>
    <row r="40" spans="1:8" ht="31.5" hidden="1" outlineLevel="1" x14ac:dyDescent="0.25">
      <c r="A40" s="30"/>
      <c r="B40" s="48" t="s">
        <v>129</v>
      </c>
      <c r="C40" s="75">
        <v>911</v>
      </c>
      <c r="D40" s="56" t="s">
        <v>140</v>
      </c>
      <c r="E40" s="56" t="s">
        <v>142</v>
      </c>
      <c r="F40" s="52" t="s">
        <v>130</v>
      </c>
      <c r="G40" s="57">
        <f>4334500/1000</f>
        <v>4334.5</v>
      </c>
    </row>
    <row r="41" spans="1:8" ht="30" customHeight="1" collapsed="1" x14ac:dyDescent="0.25">
      <c r="A41" s="30"/>
      <c r="B41" s="48" t="s">
        <v>131</v>
      </c>
      <c r="C41" s="75">
        <v>911</v>
      </c>
      <c r="D41" s="56" t="s">
        <v>140</v>
      </c>
      <c r="E41" s="56" t="s">
        <v>142</v>
      </c>
      <c r="F41" s="56" t="s">
        <v>132</v>
      </c>
      <c r="G41" s="57">
        <f>G42</f>
        <v>2196.9</v>
      </c>
    </row>
    <row r="42" spans="1:8" ht="31.5" x14ac:dyDescent="0.25">
      <c r="A42" s="30"/>
      <c r="B42" s="48" t="s">
        <v>133</v>
      </c>
      <c r="C42" s="75">
        <v>911</v>
      </c>
      <c r="D42" s="56" t="s">
        <v>140</v>
      </c>
      <c r="E42" s="56" t="s">
        <v>142</v>
      </c>
      <c r="F42" s="56" t="s">
        <v>134</v>
      </c>
      <c r="G42" s="57">
        <f>G43</f>
        <v>2196.9</v>
      </c>
    </row>
    <row r="43" spans="1:8" hidden="1" outlineLevel="2" x14ac:dyDescent="0.25">
      <c r="A43" s="30"/>
      <c r="B43" s="48" t="s">
        <v>143</v>
      </c>
      <c r="C43" s="75">
        <v>911</v>
      </c>
      <c r="D43" s="56" t="s">
        <v>140</v>
      </c>
      <c r="E43" s="56" t="s">
        <v>142</v>
      </c>
      <c r="F43" s="56" t="s">
        <v>136</v>
      </c>
      <c r="G43" s="57">
        <f>2196900/1000</f>
        <v>2196.9</v>
      </c>
    </row>
    <row r="44" spans="1:8" collapsed="1" x14ac:dyDescent="0.25">
      <c r="A44" s="47"/>
      <c r="B44" s="48" t="s">
        <v>144</v>
      </c>
      <c r="C44" s="49">
        <v>911</v>
      </c>
      <c r="D44" s="49" t="s">
        <v>140</v>
      </c>
      <c r="E44" s="49" t="s">
        <v>142</v>
      </c>
      <c r="F44" s="49" t="s">
        <v>145</v>
      </c>
      <c r="G44" s="50">
        <f>G45</f>
        <v>2.016</v>
      </c>
    </row>
    <row r="45" spans="1:8" x14ac:dyDescent="0.25">
      <c r="A45" s="47"/>
      <c r="B45" s="48" t="s">
        <v>146</v>
      </c>
      <c r="C45" s="49">
        <v>911</v>
      </c>
      <c r="D45" s="49" t="s">
        <v>140</v>
      </c>
      <c r="E45" s="49" t="s">
        <v>142</v>
      </c>
      <c r="F45" s="49" t="s">
        <v>147</v>
      </c>
      <c r="G45" s="50">
        <f>G46</f>
        <v>2.016</v>
      </c>
    </row>
    <row r="46" spans="1:8" hidden="1" outlineLevel="2" x14ac:dyDescent="0.25">
      <c r="A46" s="47"/>
      <c r="B46" s="48" t="s">
        <v>148</v>
      </c>
      <c r="C46" s="49">
        <v>911</v>
      </c>
      <c r="D46" s="49" t="s">
        <v>140</v>
      </c>
      <c r="E46" s="49" t="s">
        <v>142</v>
      </c>
      <c r="F46" s="49" t="s">
        <v>149</v>
      </c>
      <c r="G46" s="50">
        <f>2016/1000</f>
        <v>2.016</v>
      </c>
    </row>
    <row r="47" spans="1:8" ht="47.25" collapsed="1" x14ac:dyDescent="0.25">
      <c r="A47" s="31" t="s">
        <v>124</v>
      </c>
      <c r="B47" s="58" t="s">
        <v>150</v>
      </c>
      <c r="C47" s="76">
        <v>911</v>
      </c>
      <c r="D47" s="59" t="s">
        <v>140</v>
      </c>
      <c r="E47" s="59" t="s">
        <v>151</v>
      </c>
      <c r="F47" s="59"/>
      <c r="G47" s="60">
        <f>G48+G52</f>
        <v>4294.884</v>
      </c>
    </row>
    <row r="48" spans="1:8" ht="47.25" x14ac:dyDescent="0.25">
      <c r="A48" s="30"/>
      <c r="B48" s="51" t="s">
        <v>118</v>
      </c>
      <c r="C48" s="77">
        <v>911</v>
      </c>
      <c r="D48" s="61" t="s">
        <v>140</v>
      </c>
      <c r="E48" s="61" t="s">
        <v>151</v>
      </c>
      <c r="F48" s="61" t="s">
        <v>119</v>
      </c>
      <c r="G48" s="62">
        <f>G49</f>
        <v>4000.884</v>
      </c>
    </row>
    <row r="49" spans="1:7" x14ac:dyDescent="0.25">
      <c r="A49" s="30"/>
      <c r="B49" s="48" t="s">
        <v>120</v>
      </c>
      <c r="C49" s="77">
        <v>911</v>
      </c>
      <c r="D49" s="61" t="s">
        <v>140</v>
      </c>
      <c r="E49" s="61" t="s">
        <v>151</v>
      </c>
      <c r="F49" s="61" t="s">
        <v>121</v>
      </c>
      <c r="G49" s="62">
        <f>G50+G51</f>
        <v>4000.884</v>
      </c>
    </row>
    <row r="50" spans="1:7" hidden="1" outlineLevel="2" x14ac:dyDescent="0.25">
      <c r="A50" s="30"/>
      <c r="B50" s="51" t="s">
        <v>127</v>
      </c>
      <c r="C50" s="77">
        <v>911</v>
      </c>
      <c r="D50" s="61" t="s">
        <v>140</v>
      </c>
      <c r="E50" s="61" t="s">
        <v>151</v>
      </c>
      <c r="F50" s="61" t="s">
        <v>128</v>
      </c>
      <c r="G50" s="62">
        <f>3072875/1000</f>
        <v>3072.875</v>
      </c>
    </row>
    <row r="51" spans="1:7" ht="31.5" hidden="1" outlineLevel="2" x14ac:dyDescent="0.25">
      <c r="A51" s="30"/>
      <c r="B51" s="48" t="s">
        <v>129</v>
      </c>
      <c r="C51" s="77">
        <v>911</v>
      </c>
      <c r="D51" s="61" t="s">
        <v>140</v>
      </c>
      <c r="E51" s="61" t="s">
        <v>151</v>
      </c>
      <c r="F51" s="61" t="s">
        <v>130</v>
      </c>
      <c r="G51" s="62">
        <f>928009/1000</f>
        <v>928.00900000000001</v>
      </c>
    </row>
    <row r="52" spans="1:7" ht="33.75" customHeight="1" collapsed="1" x14ac:dyDescent="0.25">
      <c r="A52" s="30"/>
      <c r="B52" s="48" t="s">
        <v>131</v>
      </c>
      <c r="C52" s="77">
        <v>911</v>
      </c>
      <c r="D52" s="61" t="s">
        <v>140</v>
      </c>
      <c r="E52" s="61" t="s">
        <v>151</v>
      </c>
      <c r="F52" s="61" t="s">
        <v>132</v>
      </c>
      <c r="G52" s="62">
        <f>G53</f>
        <v>294</v>
      </c>
    </row>
    <row r="53" spans="1:7" ht="31.5" x14ac:dyDescent="0.25">
      <c r="A53" s="30"/>
      <c r="B53" s="48" t="s">
        <v>133</v>
      </c>
      <c r="C53" s="77">
        <v>911</v>
      </c>
      <c r="D53" s="61" t="s">
        <v>140</v>
      </c>
      <c r="E53" s="61" t="s">
        <v>151</v>
      </c>
      <c r="F53" s="61" t="s">
        <v>134</v>
      </c>
      <c r="G53" s="62">
        <f>G54</f>
        <v>294</v>
      </c>
    </row>
    <row r="54" spans="1:7" hidden="1" outlineLevel="1" x14ac:dyDescent="0.25">
      <c r="A54" s="30"/>
      <c r="B54" s="48" t="s">
        <v>143</v>
      </c>
      <c r="C54" s="77">
        <v>911</v>
      </c>
      <c r="D54" s="61" t="s">
        <v>140</v>
      </c>
      <c r="E54" s="61" t="s">
        <v>151</v>
      </c>
      <c r="F54" s="61" t="s">
        <v>136</v>
      </c>
      <c r="G54" s="62">
        <f>294000/1000</f>
        <v>294</v>
      </c>
    </row>
    <row r="55" spans="1:7" s="11" customFormat="1" collapsed="1" x14ac:dyDescent="0.25">
      <c r="A55" s="31" t="s">
        <v>183</v>
      </c>
      <c r="B55" s="41" t="s">
        <v>153</v>
      </c>
      <c r="C55" s="76">
        <v>911</v>
      </c>
      <c r="D55" s="59" t="s">
        <v>154</v>
      </c>
      <c r="E55" s="59"/>
      <c r="F55" s="59"/>
      <c r="G55" s="60">
        <f>G56</f>
        <v>100</v>
      </c>
    </row>
    <row r="56" spans="1:7" s="11" customFormat="1" x14ac:dyDescent="0.25">
      <c r="A56" s="31" t="s">
        <v>308</v>
      </c>
      <c r="B56" s="41" t="s">
        <v>156</v>
      </c>
      <c r="C56" s="76">
        <v>911</v>
      </c>
      <c r="D56" s="59" t="s">
        <v>154</v>
      </c>
      <c r="E56" s="59" t="s">
        <v>157</v>
      </c>
      <c r="F56" s="59"/>
      <c r="G56" s="60">
        <f>G57</f>
        <v>100</v>
      </c>
    </row>
    <row r="57" spans="1:7" x14ac:dyDescent="0.25">
      <c r="A57" s="30"/>
      <c r="B57" s="48" t="s">
        <v>144</v>
      </c>
      <c r="C57" s="77">
        <v>911</v>
      </c>
      <c r="D57" s="61" t="s">
        <v>154</v>
      </c>
      <c r="E57" s="61" t="s">
        <v>157</v>
      </c>
      <c r="F57" s="61" t="s">
        <v>145</v>
      </c>
      <c r="G57" s="62">
        <f>G58</f>
        <v>100</v>
      </c>
    </row>
    <row r="58" spans="1:7" x14ac:dyDescent="0.25">
      <c r="A58" s="30"/>
      <c r="B58" s="48" t="s">
        <v>158</v>
      </c>
      <c r="C58" s="77">
        <v>911</v>
      </c>
      <c r="D58" s="61" t="s">
        <v>154</v>
      </c>
      <c r="E58" s="61" t="s">
        <v>157</v>
      </c>
      <c r="F58" s="61" t="s">
        <v>159</v>
      </c>
      <c r="G58" s="62">
        <f>100000/1000</f>
        <v>100</v>
      </c>
    </row>
    <row r="59" spans="1:7" x14ac:dyDescent="0.25">
      <c r="A59" s="31" t="s">
        <v>197</v>
      </c>
      <c r="B59" s="41" t="s">
        <v>161</v>
      </c>
      <c r="C59" s="75">
        <v>911</v>
      </c>
      <c r="D59" s="54" t="s">
        <v>162</v>
      </c>
      <c r="E59" s="64"/>
      <c r="F59" s="64"/>
      <c r="G59" s="53">
        <f>G64+G60</f>
        <v>10567.253000000001</v>
      </c>
    </row>
    <row r="60" spans="1:7" ht="47.25" x14ac:dyDescent="0.25">
      <c r="A60" s="31" t="s">
        <v>200</v>
      </c>
      <c r="B60" s="41" t="s">
        <v>309</v>
      </c>
      <c r="C60" s="74">
        <v>911</v>
      </c>
      <c r="D60" s="42" t="s">
        <v>162</v>
      </c>
      <c r="E60" s="42" t="s">
        <v>169</v>
      </c>
      <c r="F60" s="42"/>
      <c r="G60" s="65">
        <f>G61</f>
        <v>8.1</v>
      </c>
    </row>
    <row r="61" spans="1:7" ht="41.25" customHeight="1" x14ac:dyDescent="0.25">
      <c r="A61" s="30"/>
      <c r="B61" s="48" t="s">
        <v>131</v>
      </c>
      <c r="C61" s="75">
        <v>911</v>
      </c>
      <c r="D61" s="52" t="s">
        <v>162</v>
      </c>
      <c r="E61" s="52" t="s">
        <v>169</v>
      </c>
      <c r="F61" s="52" t="s">
        <v>132</v>
      </c>
      <c r="G61" s="66">
        <f>G62</f>
        <v>8.1</v>
      </c>
    </row>
    <row r="62" spans="1:7" ht="31.5" x14ac:dyDescent="0.25">
      <c r="A62" s="30"/>
      <c r="B62" s="48" t="s">
        <v>133</v>
      </c>
      <c r="C62" s="75">
        <v>911</v>
      </c>
      <c r="D62" s="52" t="s">
        <v>162</v>
      </c>
      <c r="E62" s="52" t="s">
        <v>169</v>
      </c>
      <c r="F62" s="52" t="s">
        <v>134</v>
      </c>
      <c r="G62" s="66">
        <f>G63</f>
        <v>8.1</v>
      </c>
    </row>
    <row r="63" spans="1:7" hidden="1" outlineLevel="1" x14ac:dyDescent="0.25">
      <c r="A63" s="30"/>
      <c r="B63" s="48" t="s">
        <v>135</v>
      </c>
      <c r="C63" s="75">
        <v>911</v>
      </c>
      <c r="D63" s="52" t="s">
        <v>162</v>
      </c>
      <c r="E63" s="52" t="s">
        <v>169</v>
      </c>
      <c r="F63" s="52" t="s">
        <v>136</v>
      </c>
      <c r="G63" s="66">
        <f>8100/1000</f>
        <v>8.1</v>
      </c>
    </row>
    <row r="64" spans="1:7" ht="31.5" collapsed="1" x14ac:dyDescent="0.25">
      <c r="A64" s="31" t="s">
        <v>310</v>
      </c>
      <c r="B64" s="41" t="s">
        <v>171</v>
      </c>
      <c r="C64" s="74">
        <v>911</v>
      </c>
      <c r="D64" s="42" t="s">
        <v>162</v>
      </c>
      <c r="E64" s="54" t="s">
        <v>172</v>
      </c>
      <c r="F64" s="42"/>
      <c r="G64" s="53">
        <f>G65+G69+G72</f>
        <v>10559.153</v>
      </c>
    </row>
    <row r="65" spans="1:7" ht="47.25" x14ac:dyDescent="0.25">
      <c r="A65" s="30"/>
      <c r="B65" s="48" t="s">
        <v>118</v>
      </c>
      <c r="C65" s="75">
        <v>911</v>
      </c>
      <c r="D65" s="52" t="s">
        <v>162</v>
      </c>
      <c r="E65" s="56" t="s">
        <v>172</v>
      </c>
      <c r="F65" s="52" t="s">
        <v>119</v>
      </c>
      <c r="G65" s="57">
        <f>G66</f>
        <v>9977.5920000000006</v>
      </c>
    </row>
    <row r="66" spans="1:7" x14ac:dyDescent="0.25">
      <c r="A66" s="30"/>
      <c r="B66" s="48" t="s">
        <v>173</v>
      </c>
      <c r="C66" s="75">
        <v>911</v>
      </c>
      <c r="D66" s="52" t="s">
        <v>162</v>
      </c>
      <c r="E66" s="56" t="s">
        <v>172</v>
      </c>
      <c r="F66" s="52" t="s">
        <v>174</v>
      </c>
      <c r="G66" s="57">
        <f>G67+G68</f>
        <v>9977.5920000000006</v>
      </c>
    </row>
    <row r="67" spans="1:7" hidden="1" outlineLevel="2" x14ac:dyDescent="0.25">
      <c r="A67" s="30"/>
      <c r="B67" s="48" t="s">
        <v>175</v>
      </c>
      <c r="C67" s="75">
        <v>911</v>
      </c>
      <c r="D67" s="52" t="s">
        <v>162</v>
      </c>
      <c r="E67" s="56" t="s">
        <v>172</v>
      </c>
      <c r="F67" s="52" t="s">
        <v>176</v>
      </c>
      <c r="G67" s="57">
        <f>7663392/1000</f>
        <v>7663.3919999999998</v>
      </c>
    </row>
    <row r="68" spans="1:7" ht="31.5" hidden="1" outlineLevel="2" x14ac:dyDescent="0.25">
      <c r="A68" s="30"/>
      <c r="B68" s="48" t="s">
        <v>177</v>
      </c>
      <c r="C68" s="75">
        <v>911</v>
      </c>
      <c r="D68" s="52" t="s">
        <v>162</v>
      </c>
      <c r="E68" s="56" t="s">
        <v>172</v>
      </c>
      <c r="F68" s="52" t="s">
        <v>178</v>
      </c>
      <c r="G68" s="57">
        <f>2314.2</f>
        <v>2314.1999999999998</v>
      </c>
    </row>
    <row r="69" spans="1:7" ht="29.25" customHeight="1" collapsed="1" x14ac:dyDescent="0.25">
      <c r="A69" s="30"/>
      <c r="B69" s="48" t="s">
        <v>131</v>
      </c>
      <c r="C69" s="75">
        <v>911</v>
      </c>
      <c r="D69" s="52" t="s">
        <v>162</v>
      </c>
      <c r="E69" s="56" t="s">
        <v>172</v>
      </c>
      <c r="F69" s="52" t="s">
        <v>132</v>
      </c>
      <c r="G69" s="57">
        <f>G70</f>
        <v>576.55600000000004</v>
      </c>
    </row>
    <row r="70" spans="1:7" ht="31.5" x14ac:dyDescent="0.25">
      <c r="A70" s="30"/>
      <c r="B70" s="48" t="s">
        <v>133</v>
      </c>
      <c r="C70" s="75">
        <v>911</v>
      </c>
      <c r="D70" s="52" t="s">
        <v>162</v>
      </c>
      <c r="E70" s="56" t="s">
        <v>172</v>
      </c>
      <c r="F70" s="52" t="s">
        <v>134</v>
      </c>
      <c r="G70" s="57">
        <f>G71</f>
        <v>576.55600000000004</v>
      </c>
    </row>
    <row r="71" spans="1:7" hidden="1" outlineLevel="2" x14ac:dyDescent="0.25">
      <c r="A71" s="30"/>
      <c r="B71" s="48" t="s">
        <v>135</v>
      </c>
      <c r="C71" s="75">
        <v>911</v>
      </c>
      <c r="D71" s="52" t="s">
        <v>162</v>
      </c>
      <c r="E71" s="56" t="s">
        <v>172</v>
      </c>
      <c r="F71" s="52" t="s">
        <v>136</v>
      </c>
      <c r="G71" s="57">
        <f>576556/1000</f>
        <v>576.55600000000004</v>
      </c>
    </row>
    <row r="72" spans="1:7" collapsed="1" x14ac:dyDescent="0.25">
      <c r="A72" s="30"/>
      <c r="B72" s="67" t="s">
        <v>144</v>
      </c>
      <c r="C72" s="75">
        <v>911</v>
      </c>
      <c r="D72" s="52" t="s">
        <v>162</v>
      </c>
      <c r="E72" s="56" t="s">
        <v>172</v>
      </c>
      <c r="F72" s="52" t="s">
        <v>145</v>
      </c>
      <c r="G72" s="57">
        <f>G73</f>
        <v>5.0049999999999999</v>
      </c>
    </row>
    <row r="73" spans="1:7" x14ac:dyDescent="0.25">
      <c r="A73" s="30"/>
      <c r="B73" s="67" t="s">
        <v>179</v>
      </c>
      <c r="C73" s="75">
        <v>911</v>
      </c>
      <c r="D73" s="52" t="s">
        <v>162</v>
      </c>
      <c r="E73" s="56" t="s">
        <v>172</v>
      </c>
      <c r="F73" s="52" t="s">
        <v>147</v>
      </c>
      <c r="G73" s="57">
        <f>G74</f>
        <v>5.0049999999999999</v>
      </c>
    </row>
    <row r="74" spans="1:7" hidden="1" outlineLevel="1" x14ac:dyDescent="0.25">
      <c r="A74" s="30"/>
      <c r="B74" s="67" t="s">
        <v>180</v>
      </c>
      <c r="C74" s="75">
        <v>911</v>
      </c>
      <c r="D74" s="52" t="s">
        <v>162</v>
      </c>
      <c r="E74" s="56" t="s">
        <v>172</v>
      </c>
      <c r="F74" s="52" t="s">
        <v>149</v>
      </c>
      <c r="G74" s="57">
        <f>5005/1000</f>
        <v>5.0049999999999999</v>
      </c>
    </row>
    <row r="75" spans="1:7" s="11" customFormat="1" collapsed="1" x14ac:dyDescent="0.25">
      <c r="A75" s="31" t="s">
        <v>33</v>
      </c>
      <c r="B75" s="41" t="s">
        <v>181</v>
      </c>
      <c r="C75" s="74">
        <v>911</v>
      </c>
      <c r="D75" s="42" t="s">
        <v>182</v>
      </c>
      <c r="E75" s="42"/>
      <c r="F75" s="42"/>
      <c r="G75" s="53">
        <f>G76+G81</f>
        <v>584.4</v>
      </c>
    </row>
    <row r="76" spans="1:7" s="11" customFormat="1" x14ac:dyDescent="0.25">
      <c r="A76" s="31" t="s">
        <v>183</v>
      </c>
      <c r="B76" s="41" t="s">
        <v>184</v>
      </c>
      <c r="C76" s="74">
        <v>911</v>
      </c>
      <c r="D76" s="54" t="s">
        <v>185</v>
      </c>
      <c r="E76" s="55"/>
      <c r="F76" s="55"/>
      <c r="G76" s="53">
        <f>G77</f>
        <v>234.4</v>
      </c>
    </row>
    <row r="77" spans="1:7" s="11" customFormat="1" ht="81.75" customHeight="1" x14ac:dyDescent="0.25">
      <c r="A77" s="31" t="s">
        <v>186</v>
      </c>
      <c r="B77" s="41" t="s">
        <v>187</v>
      </c>
      <c r="C77" s="74">
        <v>911</v>
      </c>
      <c r="D77" s="42" t="s">
        <v>185</v>
      </c>
      <c r="E77" s="42" t="s">
        <v>188</v>
      </c>
      <c r="F77" s="42"/>
      <c r="G77" s="65">
        <f>G78</f>
        <v>234.4</v>
      </c>
    </row>
    <row r="78" spans="1:7" ht="34.5" customHeight="1" x14ac:dyDescent="0.25">
      <c r="A78" s="31"/>
      <c r="B78" s="48" t="s">
        <v>131</v>
      </c>
      <c r="C78" s="75">
        <v>911</v>
      </c>
      <c r="D78" s="52" t="s">
        <v>185</v>
      </c>
      <c r="E78" s="52" t="s">
        <v>188</v>
      </c>
      <c r="F78" s="52" t="s">
        <v>132</v>
      </c>
      <c r="G78" s="66">
        <f>G79</f>
        <v>234.4</v>
      </c>
    </row>
    <row r="79" spans="1:7" ht="31.5" x14ac:dyDescent="0.25">
      <c r="A79" s="31"/>
      <c r="B79" s="48" t="s">
        <v>133</v>
      </c>
      <c r="C79" s="75">
        <v>911</v>
      </c>
      <c r="D79" s="52" t="s">
        <v>185</v>
      </c>
      <c r="E79" s="52" t="s">
        <v>188</v>
      </c>
      <c r="F79" s="52" t="s">
        <v>134</v>
      </c>
      <c r="G79" s="66">
        <f>G80</f>
        <v>234.4</v>
      </c>
    </row>
    <row r="80" spans="1:7" hidden="1" outlineLevel="1" x14ac:dyDescent="0.25">
      <c r="A80" s="31"/>
      <c r="B80" s="48" t="s">
        <v>135</v>
      </c>
      <c r="C80" s="75">
        <v>911</v>
      </c>
      <c r="D80" s="52" t="s">
        <v>185</v>
      </c>
      <c r="E80" s="52" t="s">
        <v>188</v>
      </c>
      <c r="F80" s="52" t="s">
        <v>136</v>
      </c>
      <c r="G80" s="66">
        <f>234400/1000</f>
        <v>234.4</v>
      </c>
    </row>
    <row r="81" spans="1:7" s="11" customFormat="1" collapsed="1" x14ac:dyDescent="0.25">
      <c r="A81" s="31" t="s">
        <v>189</v>
      </c>
      <c r="B81" s="41" t="s">
        <v>190</v>
      </c>
      <c r="C81" s="74">
        <v>911</v>
      </c>
      <c r="D81" s="54" t="s">
        <v>191</v>
      </c>
      <c r="E81" s="55"/>
      <c r="F81" s="55"/>
      <c r="G81" s="53">
        <f>G82</f>
        <v>350</v>
      </c>
    </row>
    <row r="82" spans="1:7" s="11" customFormat="1" ht="63" x14ac:dyDescent="0.25">
      <c r="A82" s="31" t="s">
        <v>192</v>
      </c>
      <c r="B82" s="41" t="s">
        <v>193</v>
      </c>
      <c r="C82" s="74">
        <v>911</v>
      </c>
      <c r="D82" s="54" t="s">
        <v>191</v>
      </c>
      <c r="E82" s="54" t="s">
        <v>194</v>
      </c>
      <c r="F82" s="42"/>
      <c r="G82" s="53">
        <f>G83</f>
        <v>350</v>
      </c>
    </row>
    <row r="83" spans="1:7" ht="34.5" customHeight="1" x14ac:dyDescent="0.25">
      <c r="A83" s="30"/>
      <c r="B83" s="48" t="s">
        <v>131</v>
      </c>
      <c r="C83" s="75">
        <v>911</v>
      </c>
      <c r="D83" s="52" t="s">
        <v>191</v>
      </c>
      <c r="E83" s="56" t="s">
        <v>194</v>
      </c>
      <c r="F83" s="52" t="s">
        <v>132</v>
      </c>
      <c r="G83" s="57">
        <f>G84</f>
        <v>350</v>
      </c>
    </row>
    <row r="84" spans="1:7" ht="31.5" x14ac:dyDescent="0.25">
      <c r="A84" s="30"/>
      <c r="B84" s="48" t="s">
        <v>133</v>
      </c>
      <c r="C84" s="75">
        <v>911</v>
      </c>
      <c r="D84" s="56" t="s">
        <v>191</v>
      </c>
      <c r="E84" s="56" t="s">
        <v>194</v>
      </c>
      <c r="F84" s="52" t="s">
        <v>134</v>
      </c>
      <c r="G84" s="57">
        <f>G85</f>
        <v>350</v>
      </c>
    </row>
    <row r="85" spans="1:7" hidden="1" outlineLevel="1" x14ac:dyDescent="0.25">
      <c r="A85" s="30"/>
      <c r="B85" s="48" t="s">
        <v>135</v>
      </c>
      <c r="C85" s="75">
        <v>911</v>
      </c>
      <c r="D85" s="56" t="s">
        <v>191</v>
      </c>
      <c r="E85" s="56" t="s">
        <v>194</v>
      </c>
      <c r="F85" s="52" t="s">
        <v>136</v>
      </c>
      <c r="G85" s="57">
        <f>350000/1000</f>
        <v>350</v>
      </c>
    </row>
    <row r="86" spans="1:7" s="11" customFormat="1" collapsed="1" x14ac:dyDescent="0.25">
      <c r="A86" s="31" t="s">
        <v>43</v>
      </c>
      <c r="B86" s="41" t="s">
        <v>195</v>
      </c>
      <c r="C86" s="74">
        <v>911</v>
      </c>
      <c r="D86" s="42" t="s">
        <v>196</v>
      </c>
      <c r="E86" s="42"/>
      <c r="F86" s="42"/>
      <c r="G86" s="53">
        <f>G87</f>
        <v>52688</v>
      </c>
    </row>
    <row r="87" spans="1:7" s="11" customFormat="1" x14ac:dyDescent="0.25">
      <c r="A87" s="31" t="s">
        <v>197</v>
      </c>
      <c r="B87" s="41" t="s">
        <v>198</v>
      </c>
      <c r="C87" s="74">
        <v>911</v>
      </c>
      <c r="D87" s="54" t="s">
        <v>199</v>
      </c>
      <c r="E87" s="55"/>
      <c r="F87" s="55"/>
      <c r="G87" s="53">
        <f>G88</f>
        <v>52688</v>
      </c>
    </row>
    <row r="88" spans="1:7" ht="47.25" x14ac:dyDescent="0.25">
      <c r="A88" s="31" t="s">
        <v>200</v>
      </c>
      <c r="B88" s="41" t="s">
        <v>201</v>
      </c>
      <c r="C88" s="74">
        <v>911</v>
      </c>
      <c r="D88" s="42" t="s">
        <v>199</v>
      </c>
      <c r="E88" s="42" t="s">
        <v>202</v>
      </c>
      <c r="F88" s="42"/>
      <c r="G88" s="65">
        <f>G89</f>
        <v>52688</v>
      </c>
    </row>
    <row r="89" spans="1:7" ht="32.25" customHeight="1" x14ac:dyDescent="0.25">
      <c r="A89" s="31"/>
      <c r="B89" s="48" t="s">
        <v>131</v>
      </c>
      <c r="C89" s="75">
        <v>911</v>
      </c>
      <c r="D89" s="52" t="s">
        <v>199</v>
      </c>
      <c r="E89" s="52" t="s">
        <v>202</v>
      </c>
      <c r="F89" s="52" t="s">
        <v>132</v>
      </c>
      <c r="G89" s="66">
        <f>G90</f>
        <v>52688</v>
      </c>
    </row>
    <row r="90" spans="1:7" ht="31.5" x14ac:dyDescent="0.25">
      <c r="A90" s="31"/>
      <c r="B90" s="48" t="s">
        <v>133</v>
      </c>
      <c r="C90" s="75">
        <v>911</v>
      </c>
      <c r="D90" s="52" t="s">
        <v>199</v>
      </c>
      <c r="E90" s="52" t="s">
        <v>202</v>
      </c>
      <c r="F90" s="52" t="s">
        <v>134</v>
      </c>
      <c r="G90" s="66">
        <f>G91</f>
        <v>52688</v>
      </c>
    </row>
    <row r="91" spans="1:7" hidden="1" outlineLevel="1" x14ac:dyDescent="0.25">
      <c r="A91" s="31"/>
      <c r="B91" s="48" t="s">
        <v>135</v>
      </c>
      <c r="C91" s="75">
        <v>911</v>
      </c>
      <c r="D91" s="52" t="s">
        <v>199</v>
      </c>
      <c r="E91" s="52" t="s">
        <v>202</v>
      </c>
      <c r="F91" s="52" t="s">
        <v>136</v>
      </c>
      <c r="G91" s="66">
        <f>52688000/1000</f>
        <v>52688</v>
      </c>
    </row>
    <row r="92" spans="1:7" s="11" customFormat="1" collapsed="1" x14ac:dyDescent="0.25">
      <c r="A92" s="31" t="s">
        <v>71</v>
      </c>
      <c r="B92" s="41" t="s">
        <v>203</v>
      </c>
      <c r="C92" s="74">
        <v>911</v>
      </c>
      <c r="D92" s="42" t="s">
        <v>204</v>
      </c>
      <c r="E92" s="42"/>
      <c r="F92" s="42"/>
      <c r="G92" s="53">
        <f>G93+G98</f>
        <v>940.40000000000009</v>
      </c>
    </row>
    <row r="93" spans="1:7" s="11" customFormat="1" x14ac:dyDescent="0.25">
      <c r="A93" s="31" t="s">
        <v>205</v>
      </c>
      <c r="B93" s="41" t="s">
        <v>206</v>
      </c>
      <c r="C93" s="74">
        <v>911</v>
      </c>
      <c r="D93" s="54" t="s">
        <v>207</v>
      </c>
      <c r="E93" s="55"/>
      <c r="F93" s="55"/>
      <c r="G93" s="53">
        <f>G94</f>
        <v>104.2</v>
      </c>
    </row>
    <row r="94" spans="1:7" ht="157.5" x14ac:dyDescent="0.25">
      <c r="A94" s="31" t="s">
        <v>208</v>
      </c>
      <c r="B94" s="41" t="s">
        <v>209</v>
      </c>
      <c r="C94" s="74">
        <v>911</v>
      </c>
      <c r="D94" s="42" t="s">
        <v>207</v>
      </c>
      <c r="E94" s="42" t="s">
        <v>210</v>
      </c>
      <c r="F94" s="42"/>
      <c r="G94" s="65">
        <f>G95</f>
        <v>104.2</v>
      </c>
    </row>
    <row r="95" spans="1:7" ht="38.25" customHeight="1" x14ac:dyDescent="0.25">
      <c r="A95" s="31"/>
      <c r="B95" s="48" t="s">
        <v>131</v>
      </c>
      <c r="C95" s="75">
        <v>911</v>
      </c>
      <c r="D95" s="52" t="s">
        <v>207</v>
      </c>
      <c r="E95" s="52" t="s">
        <v>210</v>
      </c>
      <c r="F95" s="52" t="s">
        <v>132</v>
      </c>
      <c r="G95" s="66">
        <f>G96</f>
        <v>104.2</v>
      </c>
    </row>
    <row r="96" spans="1:7" ht="31.5" x14ac:dyDescent="0.25">
      <c r="A96" s="31"/>
      <c r="B96" s="48" t="s">
        <v>133</v>
      </c>
      <c r="C96" s="75">
        <v>911</v>
      </c>
      <c r="D96" s="52" t="s">
        <v>207</v>
      </c>
      <c r="E96" s="52" t="s">
        <v>210</v>
      </c>
      <c r="F96" s="52" t="s">
        <v>134</v>
      </c>
      <c r="G96" s="66">
        <f>G97</f>
        <v>104.2</v>
      </c>
    </row>
    <row r="97" spans="1:7" hidden="1" outlineLevel="2" x14ac:dyDescent="0.25">
      <c r="A97" s="31"/>
      <c r="B97" s="48" t="s">
        <v>135</v>
      </c>
      <c r="C97" s="75">
        <v>911</v>
      </c>
      <c r="D97" s="52" t="s">
        <v>207</v>
      </c>
      <c r="E97" s="52" t="s">
        <v>210</v>
      </c>
      <c r="F97" s="52" t="s">
        <v>136</v>
      </c>
      <c r="G97" s="66">
        <f>104200/1000</f>
        <v>104.2</v>
      </c>
    </row>
    <row r="98" spans="1:7" s="11" customFormat="1" collapsed="1" x14ac:dyDescent="0.25">
      <c r="A98" s="31" t="s">
        <v>211</v>
      </c>
      <c r="B98" s="41" t="s">
        <v>212</v>
      </c>
      <c r="C98" s="74">
        <v>911</v>
      </c>
      <c r="D98" s="54" t="s">
        <v>213</v>
      </c>
      <c r="E98" s="55"/>
      <c r="F98" s="55"/>
      <c r="G98" s="53">
        <f>G99+G103+G107+G111+G115</f>
        <v>836.2</v>
      </c>
    </row>
    <row r="99" spans="1:7" ht="63" x14ac:dyDescent="0.25">
      <c r="A99" s="31" t="s">
        <v>214</v>
      </c>
      <c r="B99" s="41" t="s">
        <v>215</v>
      </c>
      <c r="C99" s="74">
        <v>911</v>
      </c>
      <c r="D99" s="42" t="s">
        <v>213</v>
      </c>
      <c r="E99" s="42" t="s">
        <v>216</v>
      </c>
      <c r="F99" s="42"/>
      <c r="G99" s="65">
        <f>G100</f>
        <v>383</v>
      </c>
    </row>
    <row r="100" spans="1:7" ht="40.5" customHeight="1" x14ac:dyDescent="0.25">
      <c r="A100" s="31"/>
      <c r="B100" s="48" t="s">
        <v>131</v>
      </c>
      <c r="C100" s="75">
        <v>911</v>
      </c>
      <c r="D100" s="52" t="s">
        <v>213</v>
      </c>
      <c r="E100" s="52" t="s">
        <v>216</v>
      </c>
      <c r="F100" s="52" t="s">
        <v>132</v>
      </c>
      <c r="G100" s="66">
        <f>G101</f>
        <v>383</v>
      </c>
    </row>
    <row r="101" spans="1:7" ht="31.5" x14ac:dyDescent="0.25">
      <c r="A101" s="31"/>
      <c r="B101" s="48" t="s">
        <v>133</v>
      </c>
      <c r="C101" s="75">
        <v>911</v>
      </c>
      <c r="D101" s="52" t="s">
        <v>213</v>
      </c>
      <c r="E101" s="52" t="s">
        <v>216</v>
      </c>
      <c r="F101" s="52" t="s">
        <v>134</v>
      </c>
      <c r="G101" s="66">
        <f>G102</f>
        <v>383</v>
      </c>
    </row>
    <row r="102" spans="1:7" hidden="1" outlineLevel="2" x14ac:dyDescent="0.25">
      <c r="A102" s="31"/>
      <c r="B102" s="48" t="s">
        <v>135</v>
      </c>
      <c r="C102" s="75">
        <v>911</v>
      </c>
      <c r="D102" s="52" t="s">
        <v>213</v>
      </c>
      <c r="E102" s="52" t="s">
        <v>216</v>
      </c>
      <c r="F102" s="52" t="s">
        <v>136</v>
      </c>
      <c r="G102" s="66">
        <f>383000/1000</f>
        <v>383</v>
      </c>
    </row>
    <row r="103" spans="1:7" ht="63" collapsed="1" x14ac:dyDescent="0.25">
      <c r="A103" s="31" t="s">
        <v>217</v>
      </c>
      <c r="B103" s="41" t="s">
        <v>218</v>
      </c>
      <c r="C103" s="74">
        <v>911</v>
      </c>
      <c r="D103" s="42" t="s">
        <v>213</v>
      </c>
      <c r="E103" s="42" t="s">
        <v>194</v>
      </c>
      <c r="F103" s="42"/>
      <c r="G103" s="65">
        <f>G104</f>
        <v>223.2</v>
      </c>
    </row>
    <row r="104" spans="1:7" ht="35.25" customHeight="1" x14ac:dyDescent="0.25">
      <c r="A104" s="31"/>
      <c r="B104" s="48" t="s">
        <v>131</v>
      </c>
      <c r="C104" s="75">
        <v>911</v>
      </c>
      <c r="D104" s="52" t="s">
        <v>213</v>
      </c>
      <c r="E104" s="52" t="s">
        <v>194</v>
      </c>
      <c r="F104" s="52" t="s">
        <v>132</v>
      </c>
      <c r="G104" s="66">
        <f>G105</f>
        <v>223.2</v>
      </c>
    </row>
    <row r="105" spans="1:7" ht="31.5" x14ac:dyDescent="0.25">
      <c r="A105" s="31"/>
      <c r="B105" s="48" t="s">
        <v>133</v>
      </c>
      <c r="C105" s="75">
        <v>911</v>
      </c>
      <c r="D105" s="52" t="s">
        <v>213</v>
      </c>
      <c r="E105" s="52" t="s">
        <v>194</v>
      </c>
      <c r="F105" s="52" t="s">
        <v>134</v>
      </c>
      <c r="G105" s="66">
        <f>G106</f>
        <v>223.2</v>
      </c>
    </row>
    <row r="106" spans="1:7" hidden="1" outlineLevel="1" x14ac:dyDescent="0.25">
      <c r="A106" s="31"/>
      <c r="B106" s="48" t="s">
        <v>135</v>
      </c>
      <c r="C106" s="75">
        <v>911</v>
      </c>
      <c r="D106" s="52" t="s">
        <v>213</v>
      </c>
      <c r="E106" s="52" t="s">
        <v>194</v>
      </c>
      <c r="F106" s="52" t="s">
        <v>136</v>
      </c>
      <c r="G106" s="66">
        <f>223200/1000</f>
        <v>223.2</v>
      </c>
    </row>
    <row r="107" spans="1:7" ht="63" collapsed="1" x14ac:dyDescent="0.25">
      <c r="A107" s="31" t="s">
        <v>219</v>
      </c>
      <c r="B107" s="41" t="s">
        <v>220</v>
      </c>
      <c r="C107" s="74">
        <v>911</v>
      </c>
      <c r="D107" s="42" t="s">
        <v>213</v>
      </c>
      <c r="E107" s="42" t="s">
        <v>221</v>
      </c>
      <c r="F107" s="42"/>
      <c r="G107" s="65">
        <f>G108</f>
        <v>115</v>
      </c>
    </row>
    <row r="108" spans="1:7" ht="31.5" customHeight="1" x14ac:dyDescent="0.25">
      <c r="A108" s="31"/>
      <c r="B108" s="48" t="s">
        <v>131</v>
      </c>
      <c r="C108" s="75">
        <v>911</v>
      </c>
      <c r="D108" s="52" t="s">
        <v>213</v>
      </c>
      <c r="E108" s="52" t="s">
        <v>221</v>
      </c>
      <c r="F108" s="52" t="s">
        <v>132</v>
      </c>
      <c r="G108" s="66">
        <f>G109</f>
        <v>115</v>
      </c>
    </row>
    <row r="109" spans="1:7" ht="31.5" x14ac:dyDescent="0.25">
      <c r="A109" s="31"/>
      <c r="B109" s="48" t="s">
        <v>133</v>
      </c>
      <c r="C109" s="75">
        <v>911</v>
      </c>
      <c r="D109" s="52" t="s">
        <v>213</v>
      </c>
      <c r="E109" s="52" t="s">
        <v>221</v>
      </c>
      <c r="F109" s="52" t="s">
        <v>134</v>
      </c>
      <c r="G109" s="66">
        <f>G110</f>
        <v>115</v>
      </c>
    </row>
    <row r="110" spans="1:7" hidden="1" outlineLevel="2" x14ac:dyDescent="0.25">
      <c r="A110" s="31"/>
      <c r="B110" s="48" t="s">
        <v>135</v>
      </c>
      <c r="C110" s="75">
        <v>911</v>
      </c>
      <c r="D110" s="52" t="s">
        <v>213</v>
      </c>
      <c r="E110" s="52" t="s">
        <v>221</v>
      </c>
      <c r="F110" s="52" t="s">
        <v>136</v>
      </c>
      <c r="G110" s="66">
        <f>115000/1000</f>
        <v>115</v>
      </c>
    </row>
    <row r="111" spans="1:7" ht="94.5" collapsed="1" x14ac:dyDescent="0.25">
      <c r="A111" s="31" t="s">
        <v>222</v>
      </c>
      <c r="B111" s="41" t="s">
        <v>223</v>
      </c>
      <c r="C111" s="74">
        <v>911</v>
      </c>
      <c r="D111" s="42" t="s">
        <v>213</v>
      </c>
      <c r="E111" s="42" t="s">
        <v>224</v>
      </c>
      <c r="F111" s="42"/>
      <c r="G111" s="65">
        <f>G112</f>
        <v>100</v>
      </c>
    </row>
    <row r="112" spans="1:7" ht="31.5" customHeight="1" x14ac:dyDescent="0.25">
      <c r="A112" s="31"/>
      <c r="B112" s="48" t="s">
        <v>131</v>
      </c>
      <c r="C112" s="75">
        <v>911</v>
      </c>
      <c r="D112" s="52" t="s">
        <v>213</v>
      </c>
      <c r="E112" s="52" t="s">
        <v>224</v>
      </c>
      <c r="F112" s="52" t="s">
        <v>132</v>
      </c>
      <c r="G112" s="66">
        <f>G113</f>
        <v>100</v>
      </c>
    </row>
    <row r="113" spans="1:7" ht="31.5" x14ac:dyDescent="0.25">
      <c r="A113" s="31"/>
      <c r="B113" s="48" t="s">
        <v>133</v>
      </c>
      <c r="C113" s="75">
        <v>911</v>
      </c>
      <c r="D113" s="52" t="s">
        <v>213</v>
      </c>
      <c r="E113" s="52" t="s">
        <v>224</v>
      </c>
      <c r="F113" s="52" t="s">
        <v>134</v>
      </c>
      <c r="G113" s="66">
        <f>G114</f>
        <v>100</v>
      </c>
    </row>
    <row r="114" spans="1:7" hidden="1" outlineLevel="1" x14ac:dyDescent="0.25">
      <c r="A114" s="31"/>
      <c r="B114" s="48" t="s">
        <v>135</v>
      </c>
      <c r="C114" s="75">
        <v>911</v>
      </c>
      <c r="D114" s="52" t="s">
        <v>213</v>
      </c>
      <c r="E114" s="52" t="s">
        <v>224</v>
      </c>
      <c r="F114" s="52" t="s">
        <v>136</v>
      </c>
      <c r="G114" s="66">
        <f>100000/1000</f>
        <v>100</v>
      </c>
    </row>
    <row r="115" spans="1:7" ht="78.75" collapsed="1" x14ac:dyDescent="0.25">
      <c r="A115" s="31" t="s">
        <v>225</v>
      </c>
      <c r="B115" s="41" t="s">
        <v>226</v>
      </c>
      <c r="C115" s="74">
        <v>911</v>
      </c>
      <c r="D115" s="42" t="s">
        <v>213</v>
      </c>
      <c r="E115" s="42" t="s">
        <v>227</v>
      </c>
      <c r="F115" s="42"/>
      <c r="G115" s="65">
        <f>G116</f>
        <v>15</v>
      </c>
    </row>
    <row r="116" spans="1:7" ht="33" customHeight="1" x14ac:dyDescent="0.25">
      <c r="A116" s="31"/>
      <c r="B116" s="48" t="s">
        <v>131</v>
      </c>
      <c r="C116" s="75">
        <v>911</v>
      </c>
      <c r="D116" s="52" t="s">
        <v>213</v>
      </c>
      <c r="E116" s="52" t="s">
        <v>227</v>
      </c>
      <c r="F116" s="52" t="s">
        <v>132</v>
      </c>
      <c r="G116" s="66">
        <f>G117</f>
        <v>15</v>
      </c>
    </row>
    <row r="117" spans="1:7" ht="31.5" x14ac:dyDescent="0.25">
      <c r="A117" s="31"/>
      <c r="B117" s="48" t="s">
        <v>133</v>
      </c>
      <c r="C117" s="75">
        <v>911</v>
      </c>
      <c r="D117" s="52" t="s">
        <v>213</v>
      </c>
      <c r="E117" s="52" t="s">
        <v>227</v>
      </c>
      <c r="F117" s="52" t="s">
        <v>134</v>
      </c>
      <c r="G117" s="66">
        <f>G118</f>
        <v>15</v>
      </c>
    </row>
    <row r="118" spans="1:7" hidden="1" outlineLevel="2" x14ac:dyDescent="0.25">
      <c r="A118" s="31"/>
      <c r="B118" s="48" t="s">
        <v>135</v>
      </c>
      <c r="C118" s="75">
        <v>911</v>
      </c>
      <c r="D118" s="52" t="s">
        <v>213</v>
      </c>
      <c r="E118" s="52" t="s">
        <v>227</v>
      </c>
      <c r="F118" s="52" t="s">
        <v>136</v>
      </c>
      <c r="G118" s="66">
        <f>15000/1000</f>
        <v>15</v>
      </c>
    </row>
    <row r="119" spans="1:7" s="11" customFormat="1" collapsed="1" x14ac:dyDescent="0.25">
      <c r="A119" s="31" t="s">
        <v>228</v>
      </c>
      <c r="B119" s="41" t="s">
        <v>229</v>
      </c>
      <c r="C119" s="74">
        <v>911</v>
      </c>
      <c r="D119" s="42" t="s">
        <v>230</v>
      </c>
      <c r="E119" s="42"/>
      <c r="F119" s="42"/>
      <c r="G119" s="53">
        <f>G120</f>
        <v>11707.7</v>
      </c>
    </row>
    <row r="120" spans="1:7" s="11" customFormat="1" x14ac:dyDescent="0.25">
      <c r="A120" s="31" t="s">
        <v>231</v>
      </c>
      <c r="B120" s="41" t="s">
        <v>232</v>
      </c>
      <c r="C120" s="74">
        <v>911</v>
      </c>
      <c r="D120" s="42" t="s">
        <v>233</v>
      </c>
      <c r="E120" s="42"/>
      <c r="F120" s="42"/>
      <c r="G120" s="53">
        <f>G121+G129+G125</f>
        <v>11707.7</v>
      </c>
    </row>
    <row r="121" spans="1:7" ht="63" x14ac:dyDescent="0.25">
      <c r="A121" s="31" t="s">
        <v>234</v>
      </c>
      <c r="B121" s="41" t="s">
        <v>235</v>
      </c>
      <c r="C121" s="74">
        <v>911</v>
      </c>
      <c r="D121" s="42" t="s">
        <v>233</v>
      </c>
      <c r="E121" s="42" t="s">
        <v>236</v>
      </c>
      <c r="F121" s="42"/>
      <c r="G121" s="53">
        <f>G122</f>
        <v>5973.9</v>
      </c>
    </row>
    <row r="122" spans="1:7" ht="33.75" customHeight="1" x14ac:dyDescent="0.25">
      <c r="A122" s="30"/>
      <c r="B122" s="48" t="s">
        <v>131</v>
      </c>
      <c r="C122" s="75">
        <v>911</v>
      </c>
      <c r="D122" s="56" t="s">
        <v>233</v>
      </c>
      <c r="E122" s="52" t="s">
        <v>236</v>
      </c>
      <c r="F122" s="56" t="s">
        <v>132</v>
      </c>
      <c r="G122" s="57">
        <f>G123</f>
        <v>5973.9</v>
      </c>
    </row>
    <row r="123" spans="1:7" ht="31.5" x14ac:dyDescent="0.25">
      <c r="A123" s="30"/>
      <c r="B123" s="48" t="s">
        <v>133</v>
      </c>
      <c r="C123" s="75">
        <v>911</v>
      </c>
      <c r="D123" s="52" t="s">
        <v>233</v>
      </c>
      <c r="E123" s="52" t="s">
        <v>236</v>
      </c>
      <c r="F123" s="56" t="s">
        <v>134</v>
      </c>
      <c r="G123" s="57">
        <f>G124</f>
        <v>5973.9</v>
      </c>
    </row>
    <row r="124" spans="1:7" hidden="1" outlineLevel="2" x14ac:dyDescent="0.25">
      <c r="A124" s="30"/>
      <c r="B124" s="48" t="s">
        <v>135</v>
      </c>
      <c r="C124" s="75">
        <v>911</v>
      </c>
      <c r="D124" s="52" t="s">
        <v>233</v>
      </c>
      <c r="E124" s="52" t="s">
        <v>236</v>
      </c>
      <c r="F124" s="56" t="s">
        <v>136</v>
      </c>
      <c r="G124" s="57">
        <f>5973900/1000</f>
        <v>5973.9</v>
      </c>
    </row>
    <row r="125" spans="1:7" ht="63" collapsed="1" x14ac:dyDescent="0.25">
      <c r="A125" s="31" t="s">
        <v>237</v>
      </c>
      <c r="B125" s="41" t="s">
        <v>238</v>
      </c>
      <c r="C125" s="74">
        <v>911</v>
      </c>
      <c r="D125" s="42" t="s">
        <v>233</v>
      </c>
      <c r="E125" s="42" t="s">
        <v>239</v>
      </c>
      <c r="F125" s="54"/>
      <c r="G125" s="53">
        <f>G126</f>
        <v>1331</v>
      </c>
    </row>
    <row r="126" spans="1:7" ht="33.75" customHeight="1" x14ac:dyDescent="0.25">
      <c r="A126" s="30"/>
      <c r="B126" s="48" t="s">
        <v>131</v>
      </c>
      <c r="C126" s="75">
        <v>911</v>
      </c>
      <c r="D126" s="52" t="s">
        <v>233</v>
      </c>
      <c r="E126" s="52" t="s">
        <v>239</v>
      </c>
      <c r="F126" s="56" t="s">
        <v>132</v>
      </c>
      <c r="G126" s="57">
        <f>G127</f>
        <v>1331</v>
      </c>
    </row>
    <row r="127" spans="1:7" ht="31.5" x14ac:dyDescent="0.25">
      <c r="A127" s="30"/>
      <c r="B127" s="48" t="s">
        <v>133</v>
      </c>
      <c r="C127" s="75">
        <v>911</v>
      </c>
      <c r="D127" s="52" t="s">
        <v>233</v>
      </c>
      <c r="E127" s="52" t="s">
        <v>239</v>
      </c>
      <c r="F127" s="56" t="s">
        <v>134</v>
      </c>
      <c r="G127" s="57">
        <f>G128</f>
        <v>1331</v>
      </c>
    </row>
    <row r="128" spans="1:7" hidden="1" outlineLevel="1" x14ac:dyDescent="0.25">
      <c r="A128" s="30"/>
      <c r="B128" s="48" t="s">
        <v>135</v>
      </c>
      <c r="C128" s="75">
        <v>911</v>
      </c>
      <c r="D128" s="52" t="s">
        <v>233</v>
      </c>
      <c r="E128" s="52" t="s">
        <v>239</v>
      </c>
      <c r="F128" s="56" t="s">
        <v>136</v>
      </c>
      <c r="G128" s="57">
        <f>1331000/1000</f>
        <v>1331</v>
      </c>
    </row>
    <row r="129" spans="1:8" ht="47.25" collapsed="1" x14ac:dyDescent="0.25">
      <c r="A129" s="31" t="s">
        <v>240</v>
      </c>
      <c r="B129" s="41" t="s">
        <v>241</v>
      </c>
      <c r="C129" s="74">
        <v>911</v>
      </c>
      <c r="D129" s="42" t="s">
        <v>233</v>
      </c>
      <c r="E129" s="42" t="s">
        <v>242</v>
      </c>
      <c r="F129" s="54"/>
      <c r="G129" s="53">
        <f>G130</f>
        <v>4402.8</v>
      </c>
    </row>
    <row r="130" spans="1:8" ht="32.25" customHeight="1" x14ac:dyDescent="0.25">
      <c r="A130" s="30"/>
      <c r="B130" s="48" t="s">
        <v>131</v>
      </c>
      <c r="C130" s="75">
        <v>911</v>
      </c>
      <c r="D130" s="52" t="s">
        <v>233</v>
      </c>
      <c r="E130" s="52" t="s">
        <v>242</v>
      </c>
      <c r="F130" s="56" t="s">
        <v>132</v>
      </c>
      <c r="G130" s="57">
        <f>G131</f>
        <v>4402.8</v>
      </c>
    </row>
    <row r="131" spans="1:8" ht="31.5" x14ac:dyDescent="0.25">
      <c r="A131" s="30"/>
      <c r="B131" s="48" t="s">
        <v>133</v>
      </c>
      <c r="C131" s="75">
        <v>911</v>
      </c>
      <c r="D131" s="52" t="s">
        <v>233</v>
      </c>
      <c r="E131" s="52" t="s">
        <v>242</v>
      </c>
      <c r="F131" s="56" t="s">
        <v>134</v>
      </c>
      <c r="G131" s="57">
        <f>G132</f>
        <v>4402.8</v>
      </c>
    </row>
    <row r="132" spans="1:8" hidden="1" outlineLevel="1" x14ac:dyDescent="0.25">
      <c r="A132" s="30"/>
      <c r="B132" s="48" t="s">
        <v>135</v>
      </c>
      <c r="C132" s="75">
        <v>911</v>
      </c>
      <c r="D132" s="52" t="s">
        <v>233</v>
      </c>
      <c r="E132" s="52" t="s">
        <v>242</v>
      </c>
      <c r="F132" s="56" t="s">
        <v>136</v>
      </c>
      <c r="G132" s="57">
        <f>4402800/1000</f>
        <v>4402.8</v>
      </c>
    </row>
    <row r="133" spans="1:8" s="11" customFormat="1" collapsed="1" x14ac:dyDescent="0.25">
      <c r="A133" s="31" t="s">
        <v>243</v>
      </c>
      <c r="B133" s="68" t="s">
        <v>244</v>
      </c>
      <c r="C133" s="78">
        <v>911</v>
      </c>
      <c r="D133" s="54" t="s">
        <v>245</v>
      </c>
      <c r="E133" s="54"/>
      <c r="F133" s="54"/>
      <c r="G133" s="53">
        <f>G144+G139+G134</f>
        <v>18234.435000000001</v>
      </c>
      <c r="H133" s="199"/>
    </row>
    <row r="134" spans="1:8" s="11" customFormat="1" x14ac:dyDescent="0.25">
      <c r="A134" s="31" t="s">
        <v>246</v>
      </c>
      <c r="B134" s="68" t="s">
        <v>247</v>
      </c>
      <c r="C134" s="78">
        <v>911</v>
      </c>
      <c r="D134" s="54" t="s">
        <v>248</v>
      </c>
      <c r="E134" s="69"/>
      <c r="F134" s="69"/>
      <c r="G134" s="53">
        <f>G135</f>
        <v>246.965</v>
      </c>
    </row>
    <row r="135" spans="1:8" s="11" customFormat="1" ht="110.25" x14ac:dyDescent="0.25">
      <c r="A135" s="31" t="s">
        <v>249</v>
      </c>
      <c r="B135" s="41" t="s">
        <v>250</v>
      </c>
      <c r="C135" s="78">
        <v>911</v>
      </c>
      <c r="D135" s="54" t="s">
        <v>248</v>
      </c>
      <c r="E135" s="54" t="s">
        <v>251</v>
      </c>
      <c r="F135" s="54"/>
      <c r="G135" s="53">
        <f>G136</f>
        <v>246.965</v>
      </c>
    </row>
    <row r="136" spans="1:8" x14ac:dyDescent="0.25">
      <c r="A136" s="31"/>
      <c r="B136" s="48" t="s">
        <v>252</v>
      </c>
      <c r="C136" s="79">
        <v>911</v>
      </c>
      <c r="D136" s="56" t="s">
        <v>248</v>
      </c>
      <c r="E136" s="56" t="s">
        <v>251</v>
      </c>
      <c r="F136" s="56" t="s">
        <v>253</v>
      </c>
      <c r="G136" s="57">
        <f>G137</f>
        <v>246.965</v>
      </c>
    </row>
    <row r="137" spans="1:8" x14ac:dyDescent="0.25">
      <c r="A137" s="31"/>
      <c r="B137" s="48" t="s">
        <v>254</v>
      </c>
      <c r="C137" s="79">
        <v>911</v>
      </c>
      <c r="D137" s="56" t="s">
        <v>248</v>
      </c>
      <c r="E137" s="56" t="s">
        <v>251</v>
      </c>
      <c r="F137" s="56" t="s">
        <v>255</v>
      </c>
      <c r="G137" s="57">
        <f>G138</f>
        <v>246.965</v>
      </c>
    </row>
    <row r="138" spans="1:8" hidden="1" outlineLevel="2" x14ac:dyDescent="0.25">
      <c r="A138" s="31"/>
      <c r="B138" s="48" t="s">
        <v>256</v>
      </c>
      <c r="C138" s="79">
        <v>911</v>
      </c>
      <c r="D138" s="56" t="s">
        <v>248</v>
      </c>
      <c r="E138" s="56" t="s">
        <v>251</v>
      </c>
      <c r="F138" s="56" t="s">
        <v>257</v>
      </c>
      <c r="G138" s="57">
        <f>246965/1000</f>
        <v>246.965</v>
      </c>
    </row>
    <row r="139" spans="1:8" s="11" customFormat="1" collapsed="1" x14ac:dyDescent="0.25">
      <c r="A139" s="31" t="s">
        <v>258</v>
      </c>
      <c r="B139" s="68" t="s">
        <v>259</v>
      </c>
      <c r="C139" s="78">
        <v>911</v>
      </c>
      <c r="D139" s="54" t="s">
        <v>260</v>
      </c>
      <c r="E139" s="69"/>
      <c r="F139" s="69"/>
      <c r="G139" s="53">
        <f>G140</f>
        <v>1659.87</v>
      </c>
    </row>
    <row r="140" spans="1:8" s="11" customFormat="1" ht="115.5" customHeight="1" x14ac:dyDescent="0.25">
      <c r="A140" s="31" t="s">
        <v>261</v>
      </c>
      <c r="B140" s="68" t="s">
        <v>262</v>
      </c>
      <c r="C140" s="78">
        <v>911</v>
      </c>
      <c r="D140" s="54" t="s">
        <v>260</v>
      </c>
      <c r="E140" s="54" t="s">
        <v>263</v>
      </c>
      <c r="F140" s="54"/>
      <c r="G140" s="53">
        <f>G141</f>
        <v>1659.87</v>
      </c>
    </row>
    <row r="141" spans="1:8" x14ac:dyDescent="0.25">
      <c r="A141" s="31"/>
      <c r="B141" s="48" t="s">
        <v>252</v>
      </c>
      <c r="C141" s="79">
        <v>911</v>
      </c>
      <c r="D141" s="56" t="s">
        <v>260</v>
      </c>
      <c r="E141" s="56" t="s">
        <v>263</v>
      </c>
      <c r="F141" s="56" t="s">
        <v>253</v>
      </c>
      <c r="G141" s="57">
        <f>G142</f>
        <v>1659.87</v>
      </c>
    </row>
    <row r="142" spans="1:8" x14ac:dyDescent="0.25">
      <c r="A142" s="31"/>
      <c r="B142" s="48" t="s">
        <v>254</v>
      </c>
      <c r="C142" s="79">
        <v>911</v>
      </c>
      <c r="D142" s="56" t="s">
        <v>260</v>
      </c>
      <c r="E142" s="56" t="s">
        <v>263</v>
      </c>
      <c r="F142" s="56" t="s">
        <v>255</v>
      </c>
      <c r="G142" s="57">
        <f>G143</f>
        <v>1659.87</v>
      </c>
    </row>
    <row r="143" spans="1:8" hidden="1" outlineLevel="1" x14ac:dyDescent="0.25">
      <c r="A143" s="31"/>
      <c r="B143" s="48" t="s">
        <v>256</v>
      </c>
      <c r="C143" s="79">
        <v>911</v>
      </c>
      <c r="D143" s="56" t="s">
        <v>260</v>
      </c>
      <c r="E143" s="56" t="s">
        <v>263</v>
      </c>
      <c r="F143" s="56" t="s">
        <v>257</v>
      </c>
      <c r="G143" s="57">
        <f>1659870/1000</f>
        <v>1659.87</v>
      </c>
    </row>
    <row r="144" spans="1:8" collapsed="1" x14ac:dyDescent="0.25">
      <c r="A144" s="31" t="s">
        <v>264</v>
      </c>
      <c r="B144" s="58" t="s">
        <v>265</v>
      </c>
      <c r="C144" s="77">
        <v>911</v>
      </c>
      <c r="D144" s="59" t="s">
        <v>266</v>
      </c>
      <c r="E144" s="61"/>
      <c r="F144" s="61"/>
      <c r="G144" s="60">
        <f>G145+G149</f>
        <v>16327.6</v>
      </c>
    </row>
    <row r="145" spans="1:7" ht="47.25" x14ac:dyDescent="0.25">
      <c r="A145" s="31" t="s">
        <v>267</v>
      </c>
      <c r="B145" s="58" t="s">
        <v>268</v>
      </c>
      <c r="C145" s="76">
        <v>911</v>
      </c>
      <c r="D145" s="59" t="s">
        <v>266</v>
      </c>
      <c r="E145" s="59" t="s">
        <v>269</v>
      </c>
      <c r="F145" s="59"/>
      <c r="G145" s="60">
        <f>G146</f>
        <v>10632.2</v>
      </c>
    </row>
    <row r="146" spans="1:7" x14ac:dyDescent="0.25">
      <c r="A146" s="30"/>
      <c r="B146" s="51" t="s">
        <v>252</v>
      </c>
      <c r="C146" s="77">
        <v>911</v>
      </c>
      <c r="D146" s="61" t="s">
        <v>266</v>
      </c>
      <c r="E146" s="61" t="s">
        <v>269</v>
      </c>
      <c r="F146" s="61" t="s">
        <v>253</v>
      </c>
      <c r="G146" s="62">
        <f>G147</f>
        <v>10632.2</v>
      </c>
    </row>
    <row r="147" spans="1:7" x14ac:dyDescent="0.25">
      <c r="A147" s="30"/>
      <c r="B147" s="48" t="s">
        <v>254</v>
      </c>
      <c r="C147" s="77">
        <v>911</v>
      </c>
      <c r="D147" s="61" t="s">
        <v>266</v>
      </c>
      <c r="E147" s="61" t="s">
        <v>269</v>
      </c>
      <c r="F147" s="61" t="s">
        <v>255</v>
      </c>
      <c r="G147" s="62">
        <f>G148</f>
        <v>10632.2</v>
      </c>
    </row>
    <row r="148" spans="1:7" ht="31.5" hidden="1" outlineLevel="1" x14ac:dyDescent="0.25">
      <c r="A148" s="30"/>
      <c r="B148" s="51" t="s">
        <v>270</v>
      </c>
      <c r="C148" s="77">
        <v>911</v>
      </c>
      <c r="D148" s="61" t="s">
        <v>266</v>
      </c>
      <c r="E148" s="61" t="s">
        <v>269</v>
      </c>
      <c r="F148" s="61" t="s">
        <v>271</v>
      </c>
      <c r="G148" s="62">
        <f>10632200/1000</f>
        <v>10632.2</v>
      </c>
    </row>
    <row r="149" spans="1:7" ht="47.25" collapsed="1" x14ac:dyDescent="0.25">
      <c r="A149" s="31" t="s">
        <v>272</v>
      </c>
      <c r="B149" s="58" t="s">
        <v>273</v>
      </c>
      <c r="C149" s="76">
        <v>911</v>
      </c>
      <c r="D149" s="59" t="s">
        <v>266</v>
      </c>
      <c r="E149" s="59" t="s">
        <v>274</v>
      </c>
      <c r="F149" s="59"/>
      <c r="G149" s="60">
        <f>G150</f>
        <v>5695.4</v>
      </c>
    </row>
    <row r="150" spans="1:7" x14ac:dyDescent="0.25">
      <c r="A150" s="30"/>
      <c r="B150" s="51" t="s">
        <v>252</v>
      </c>
      <c r="C150" s="77">
        <v>911</v>
      </c>
      <c r="D150" s="61" t="s">
        <v>266</v>
      </c>
      <c r="E150" s="61" t="s">
        <v>274</v>
      </c>
      <c r="F150" s="61" t="s">
        <v>253</v>
      </c>
      <c r="G150" s="62">
        <f>G151</f>
        <v>5695.4</v>
      </c>
    </row>
    <row r="151" spans="1:7" ht="20.25" customHeight="1" x14ac:dyDescent="0.25">
      <c r="A151" s="30"/>
      <c r="B151" s="51" t="s">
        <v>275</v>
      </c>
      <c r="C151" s="77">
        <v>911</v>
      </c>
      <c r="D151" s="61" t="s">
        <v>266</v>
      </c>
      <c r="E151" s="61" t="s">
        <v>274</v>
      </c>
      <c r="F151" s="61" t="s">
        <v>276</v>
      </c>
      <c r="G151" s="62">
        <f>G152</f>
        <v>5695.4</v>
      </c>
    </row>
    <row r="152" spans="1:7" ht="31.5" hidden="1" outlineLevel="1" x14ac:dyDescent="0.25">
      <c r="A152" s="30"/>
      <c r="B152" s="51" t="s">
        <v>277</v>
      </c>
      <c r="C152" s="77">
        <v>911</v>
      </c>
      <c r="D152" s="61" t="s">
        <v>266</v>
      </c>
      <c r="E152" s="61" t="s">
        <v>274</v>
      </c>
      <c r="F152" s="61" t="s">
        <v>278</v>
      </c>
      <c r="G152" s="62">
        <f>5695400/1000</f>
        <v>5695.4</v>
      </c>
    </row>
    <row r="153" spans="1:7" collapsed="1" x14ac:dyDescent="0.25">
      <c r="A153" s="31" t="s">
        <v>279</v>
      </c>
      <c r="B153" s="58" t="s">
        <v>280</v>
      </c>
      <c r="C153" s="76">
        <v>911</v>
      </c>
      <c r="D153" s="59" t="s">
        <v>281</v>
      </c>
      <c r="E153" s="59"/>
      <c r="F153" s="59"/>
      <c r="G153" s="60">
        <f>G154</f>
        <v>1300.8</v>
      </c>
    </row>
    <row r="154" spans="1:7" s="11" customFormat="1" x14ac:dyDescent="0.25">
      <c r="A154" s="31" t="s">
        <v>282</v>
      </c>
      <c r="B154" s="58" t="s">
        <v>283</v>
      </c>
      <c r="C154" s="76">
        <v>911</v>
      </c>
      <c r="D154" s="59" t="s">
        <v>284</v>
      </c>
      <c r="E154" s="59"/>
      <c r="F154" s="59"/>
      <c r="G154" s="60">
        <f>G155</f>
        <v>1300.8</v>
      </c>
    </row>
    <row r="155" spans="1:7" ht="78.75" x14ac:dyDescent="0.25">
      <c r="A155" s="31" t="s">
        <v>285</v>
      </c>
      <c r="B155" s="58" t="s">
        <v>286</v>
      </c>
      <c r="C155" s="76">
        <v>911</v>
      </c>
      <c r="D155" s="59" t="s">
        <v>284</v>
      </c>
      <c r="E155" s="59" t="s">
        <v>287</v>
      </c>
      <c r="F155" s="59"/>
      <c r="G155" s="60">
        <f>G156</f>
        <v>1300.8</v>
      </c>
    </row>
    <row r="156" spans="1:7" ht="33.75" customHeight="1" x14ac:dyDescent="0.25">
      <c r="A156" s="30"/>
      <c r="B156" s="51" t="s">
        <v>131</v>
      </c>
      <c r="C156" s="77">
        <v>911</v>
      </c>
      <c r="D156" s="61" t="s">
        <v>284</v>
      </c>
      <c r="E156" s="61" t="s">
        <v>287</v>
      </c>
      <c r="F156" s="61" t="s">
        <v>132</v>
      </c>
      <c r="G156" s="62">
        <f>G157</f>
        <v>1300.8</v>
      </c>
    </row>
    <row r="157" spans="1:7" ht="31.5" x14ac:dyDescent="0.25">
      <c r="A157" s="30"/>
      <c r="B157" s="51" t="s">
        <v>133</v>
      </c>
      <c r="C157" s="77">
        <v>911</v>
      </c>
      <c r="D157" s="61" t="s">
        <v>284</v>
      </c>
      <c r="E157" s="61" t="s">
        <v>287</v>
      </c>
      <c r="F157" s="61" t="s">
        <v>134</v>
      </c>
      <c r="G157" s="62">
        <f>G158</f>
        <v>1300.8</v>
      </c>
    </row>
    <row r="158" spans="1:7" hidden="1" outlineLevel="1" x14ac:dyDescent="0.25">
      <c r="A158" s="30"/>
      <c r="B158" s="51" t="s">
        <v>135</v>
      </c>
      <c r="C158" s="77">
        <v>911</v>
      </c>
      <c r="D158" s="61" t="s">
        <v>284</v>
      </c>
      <c r="E158" s="61" t="s">
        <v>287</v>
      </c>
      <c r="F158" s="61" t="s">
        <v>136</v>
      </c>
      <c r="G158" s="62">
        <f>1300800/1000</f>
        <v>1300.8</v>
      </c>
    </row>
    <row r="159" spans="1:7" s="11" customFormat="1" collapsed="1" x14ac:dyDescent="0.25">
      <c r="A159" s="31" t="s">
        <v>288</v>
      </c>
      <c r="B159" s="41" t="s">
        <v>289</v>
      </c>
      <c r="C159" s="74">
        <v>911</v>
      </c>
      <c r="D159" s="54" t="s">
        <v>290</v>
      </c>
      <c r="E159" s="54"/>
      <c r="F159" s="54"/>
      <c r="G159" s="53">
        <f>G160</f>
        <v>2200</v>
      </c>
    </row>
    <row r="160" spans="1:7" s="11" customFormat="1" x14ac:dyDescent="0.25">
      <c r="A160" s="31" t="s">
        <v>291</v>
      </c>
      <c r="B160" s="41" t="s">
        <v>292</v>
      </c>
      <c r="C160" s="74">
        <v>911</v>
      </c>
      <c r="D160" s="42" t="s">
        <v>293</v>
      </c>
      <c r="E160" s="54"/>
      <c r="F160" s="54"/>
      <c r="G160" s="53">
        <f>G161</f>
        <v>2200</v>
      </c>
    </row>
    <row r="161" spans="1:7" ht="115.5" customHeight="1" x14ac:dyDescent="0.25">
      <c r="A161" s="31" t="s">
        <v>294</v>
      </c>
      <c r="B161" s="41" t="s">
        <v>295</v>
      </c>
      <c r="C161" s="74">
        <v>911</v>
      </c>
      <c r="D161" s="54" t="s">
        <v>293</v>
      </c>
      <c r="E161" s="54" t="s">
        <v>296</v>
      </c>
      <c r="F161" s="54"/>
      <c r="G161" s="53">
        <f>G162</f>
        <v>2200</v>
      </c>
    </row>
    <row r="162" spans="1:7" ht="40.5" customHeight="1" x14ac:dyDescent="0.25">
      <c r="A162" s="30"/>
      <c r="B162" s="48" t="s">
        <v>131</v>
      </c>
      <c r="C162" s="75">
        <v>911</v>
      </c>
      <c r="D162" s="56" t="s">
        <v>293</v>
      </c>
      <c r="E162" s="56" t="s">
        <v>296</v>
      </c>
      <c r="F162" s="56" t="s">
        <v>132</v>
      </c>
      <c r="G162" s="57">
        <f>G163</f>
        <v>2200</v>
      </c>
    </row>
    <row r="163" spans="1:7" ht="31.5" x14ac:dyDescent="0.25">
      <c r="A163" s="30"/>
      <c r="B163" s="48" t="s">
        <v>133</v>
      </c>
      <c r="C163" s="75">
        <v>911</v>
      </c>
      <c r="D163" s="56" t="s">
        <v>293</v>
      </c>
      <c r="E163" s="56" t="s">
        <v>296</v>
      </c>
      <c r="F163" s="56" t="s">
        <v>134</v>
      </c>
      <c r="G163" s="57">
        <f>G164</f>
        <v>2200</v>
      </c>
    </row>
    <row r="164" spans="1:7" hidden="1" outlineLevel="2" x14ac:dyDescent="0.25">
      <c r="A164" s="129"/>
      <c r="B164" s="130" t="s">
        <v>135</v>
      </c>
      <c r="C164" s="131">
        <v>911</v>
      </c>
      <c r="D164" s="132" t="s">
        <v>293</v>
      </c>
      <c r="E164" s="132" t="s">
        <v>296</v>
      </c>
      <c r="F164" s="132" t="s">
        <v>136</v>
      </c>
      <c r="G164" s="72">
        <f>2200000/1000</f>
        <v>2200</v>
      </c>
    </row>
    <row r="165" spans="1:7" collapsed="1" x14ac:dyDescent="0.25">
      <c r="A165" s="112"/>
      <c r="B165" s="133" t="s">
        <v>297</v>
      </c>
      <c r="C165" s="134"/>
      <c r="D165" s="134"/>
      <c r="E165" s="134"/>
      <c r="F165" s="135"/>
      <c r="G165" s="136">
        <v>126952</v>
      </c>
    </row>
    <row r="167" spans="1:7" x14ac:dyDescent="0.25">
      <c r="E167" s="128"/>
    </row>
  </sheetData>
  <mergeCells count="1">
    <mergeCell ref="A8:G8"/>
  </mergeCells>
  <pageMargins left="1.1811023622047245" right="0.39370078740157483" top="0.78740157480314965" bottom="0.78740157480314965" header="0.51181102362204722" footer="0.51181102362204722"/>
  <pageSetup paperSize="9" scale="53" fitToHeight="3" orientation="portrait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view="pageBreakPreview" zoomScale="85" zoomScaleNormal="100" zoomScaleSheetLayoutView="85" workbookViewId="0">
      <selection activeCell="Q17" sqref="Q17"/>
    </sheetView>
  </sheetViews>
  <sheetFormatPr defaultRowHeight="15" x14ac:dyDescent="0.2"/>
  <cols>
    <col min="1" max="1" width="33.42578125" style="1" customWidth="1"/>
    <col min="2" max="2" width="56.85546875" style="1" customWidth="1"/>
    <col min="3" max="3" width="16.28515625" style="1" customWidth="1"/>
    <col min="4" max="4" width="0.140625" style="1" customWidth="1"/>
    <col min="5" max="256" width="9.140625" style="1"/>
    <col min="257" max="257" width="30.5703125" style="1" customWidth="1"/>
    <col min="258" max="258" width="59.85546875" style="1" customWidth="1"/>
    <col min="259" max="259" width="13.5703125" style="1" customWidth="1"/>
    <col min="260" max="260" width="12.140625" style="1" customWidth="1"/>
    <col min="261" max="512" width="9.140625" style="1"/>
    <col min="513" max="513" width="30.5703125" style="1" customWidth="1"/>
    <col min="514" max="514" width="59.85546875" style="1" customWidth="1"/>
    <col min="515" max="515" width="13.5703125" style="1" customWidth="1"/>
    <col min="516" max="516" width="12.140625" style="1" customWidth="1"/>
    <col min="517" max="768" width="9.140625" style="1"/>
    <col min="769" max="769" width="30.5703125" style="1" customWidth="1"/>
    <col min="770" max="770" width="59.85546875" style="1" customWidth="1"/>
    <col min="771" max="771" width="13.5703125" style="1" customWidth="1"/>
    <col min="772" max="772" width="12.140625" style="1" customWidth="1"/>
    <col min="773" max="1024" width="9.140625" style="1"/>
    <col min="1025" max="1025" width="30.5703125" style="1" customWidth="1"/>
    <col min="1026" max="1026" width="59.85546875" style="1" customWidth="1"/>
    <col min="1027" max="1027" width="13.5703125" style="1" customWidth="1"/>
    <col min="1028" max="1028" width="12.140625" style="1" customWidth="1"/>
    <col min="1029" max="1280" width="9.140625" style="1"/>
    <col min="1281" max="1281" width="30.5703125" style="1" customWidth="1"/>
    <col min="1282" max="1282" width="59.85546875" style="1" customWidth="1"/>
    <col min="1283" max="1283" width="13.5703125" style="1" customWidth="1"/>
    <col min="1284" max="1284" width="12.140625" style="1" customWidth="1"/>
    <col min="1285" max="1536" width="9.140625" style="1"/>
    <col min="1537" max="1537" width="30.5703125" style="1" customWidth="1"/>
    <col min="1538" max="1538" width="59.85546875" style="1" customWidth="1"/>
    <col min="1539" max="1539" width="13.5703125" style="1" customWidth="1"/>
    <col min="1540" max="1540" width="12.140625" style="1" customWidth="1"/>
    <col min="1541" max="1792" width="9.140625" style="1"/>
    <col min="1793" max="1793" width="30.5703125" style="1" customWidth="1"/>
    <col min="1794" max="1794" width="59.85546875" style="1" customWidth="1"/>
    <col min="1795" max="1795" width="13.5703125" style="1" customWidth="1"/>
    <col min="1796" max="1796" width="12.140625" style="1" customWidth="1"/>
    <col min="1797" max="2048" width="9.140625" style="1"/>
    <col min="2049" max="2049" width="30.5703125" style="1" customWidth="1"/>
    <col min="2050" max="2050" width="59.85546875" style="1" customWidth="1"/>
    <col min="2051" max="2051" width="13.5703125" style="1" customWidth="1"/>
    <col min="2052" max="2052" width="12.140625" style="1" customWidth="1"/>
    <col min="2053" max="2304" width="9.140625" style="1"/>
    <col min="2305" max="2305" width="30.5703125" style="1" customWidth="1"/>
    <col min="2306" max="2306" width="59.85546875" style="1" customWidth="1"/>
    <col min="2307" max="2307" width="13.5703125" style="1" customWidth="1"/>
    <col min="2308" max="2308" width="12.140625" style="1" customWidth="1"/>
    <col min="2309" max="2560" width="9.140625" style="1"/>
    <col min="2561" max="2561" width="30.5703125" style="1" customWidth="1"/>
    <col min="2562" max="2562" width="59.85546875" style="1" customWidth="1"/>
    <col min="2563" max="2563" width="13.5703125" style="1" customWidth="1"/>
    <col min="2564" max="2564" width="12.140625" style="1" customWidth="1"/>
    <col min="2565" max="2816" width="9.140625" style="1"/>
    <col min="2817" max="2817" width="30.5703125" style="1" customWidth="1"/>
    <col min="2818" max="2818" width="59.85546875" style="1" customWidth="1"/>
    <col min="2819" max="2819" width="13.5703125" style="1" customWidth="1"/>
    <col min="2820" max="2820" width="12.140625" style="1" customWidth="1"/>
    <col min="2821" max="3072" width="9.140625" style="1"/>
    <col min="3073" max="3073" width="30.5703125" style="1" customWidth="1"/>
    <col min="3074" max="3074" width="59.85546875" style="1" customWidth="1"/>
    <col min="3075" max="3075" width="13.5703125" style="1" customWidth="1"/>
    <col min="3076" max="3076" width="12.140625" style="1" customWidth="1"/>
    <col min="3077" max="3328" width="9.140625" style="1"/>
    <col min="3329" max="3329" width="30.5703125" style="1" customWidth="1"/>
    <col min="3330" max="3330" width="59.85546875" style="1" customWidth="1"/>
    <col min="3331" max="3331" width="13.5703125" style="1" customWidth="1"/>
    <col min="3332" max="3332" width="12.140625" style="1" customWidth="1"/>
    <col min="3333" max="3584" width="9.140625" style="1"/>
    <col min="3585" max="3585" width="30.5703125" style="1" customWidth="1"/>
    <col min="3586" max="3586" width="59.85546875" style="1" customWidth="1"/>
    <col min="3587" max="3587" width="13.5703125" style="1" customWidth="1"/>
    <col min="3588" max="3588" width="12.140625" style="1" customWidth="1"/>
    <col min="3589" max="3840" width="9.140625" style="1"/>
    <col min="3841" max="3841" width="30.5703125" style="1" customWidth="1"/>
    <col min="3842" max="3842" width="59.85546875" style="1" customWidth="1"/>
    <col min="3843" max="3843" width="13.5703125" style="1" customWidth="1"/>
    <col min="3844" max="3844" width="12.140625" style="1" customWidth="1"/>
    <col min="3845" max="4096" width="9.140625" style="1"/>
    <col min="4097" max="4097" width="30.5703125" style="1" customWidth="1"/>
    <col min="4098" max="4098" width="59.85546875" style="1" customWidth="1"/>
    <col min="4099" max="4099" width="13.5703125" style="1" customWidth="1"/>
    <col min="4100" max="4100" width="12.140625" style="1" customWidth="1"/>
    <col min="4101" max="4352" width="9.140625" style="1"/>
    <col min="4353" max="4353" width="30.5703125" style="1" customWidth="1"/>
    <col min="4354" max="4354" width="59.85546875" style="1" customWidth="1"/>
    <col min="4355" max="4355" width="13.5703125" style="1" customWidth="1"/>
    <col min="4356" max="4356" width="12.140625" style="1" customWidth="1"/>
    <col min="4357" max="4608" width="9.140625" style="1"/>
    <col min="4609" max="4609" width="30.5703125" style="1" customWidth="1"/>
    <col min="4610" max="4610" width="59.85546875" style="1" customWidth="1"/>
    <col min="4611" max="4611" width="13.5703125" style="1" customWidth="1"/>
    <col min="4612" max="4612" width="12.140625" style="1" customWidth="1"/>
    <col min="4613" max="4864" width="9.140625" style="1"/>
    <col min="4865" max="4865" width="30.5703125" style="1" customWidth="1"/>
    <col min="4866" max="4866" width="59.85546875" style="1" customWidth="1"/>
    <col min="4867" max="4867" width="13.5703125" style="1" customWidth="1"/>
    <col min="4868" max="4868" width="12.140625" style="1" customWidth="1"/>
    <col min="4869" max="5120" width="9.140625" style="1"/>
    <col min="5121" max="5121" width="30.5703125" style="1" customWidth="1"/>
    <col min="5122" max="5122" width="59.85546875" style="1" customWidth="1"/>
    <col min="5123" max="5123" width="13.5703125" style="1" customWidth="1"/>
    <col min="5124" max="5124" width="12.140625" style="1" customWidth="1"/>
    <col min="5125" max="5376" width="9.140625" style="1"/>
    <col min="5377" max="5377" width="30.5703125" style="1" customWidth="1"/>
    <col min="5378" max="5378" width="59.85546875" style="1" customWidth="1"/>
    <col min="5379" max="5379" width="13.5703125" style="1" customWidth="1"/>
    <col min="5380" max="5380" width="12.140625" style="1" customWidth="1"/>
    <col min="5381" max="5632" width="9.140625" style="1"/>
    <col min="5633" max="5633" width="30.5703125" style="1" customWidth="1"/>
    <col min="5634" max="5634" width="59.85546875" style="1" customWidth="1"/>
    <col min="5635" max="5635" width="13.5703125" style="1" customWidth="1"/>
    <col min="5636" max="5636" width="12.140625" style="1" customWidth="1"/>
    <col min="5637" max="5888" width="9.140625" style="1"/>
    <col min="5889" max="5889" width="30.5703125" style="1" customWidth="1"/>
    <col min="5890" max="5890" width="59.85546875" style="1" customWidth="1"/>
    <col min="5891" max="5891" width="13.5703125" style="1" customWidth="1"/>
    <col min="5892" max="5892" width="12.140625" style="1" customWidth="1"/>
    <col min="5893" max="6144" width="9.140625" style="1"/>
    <col min="6145" max="6145" width="30.5703125" style="1" customWidth="1"/>
    <col min="6146" max="6146" width="59.85546875" style="1" customWidth="1"/>
    <col min="6147" max="6147" width="13.5703125" style="1" customWidth="1"/>
    <col min="6148" max="6148" width="12.140625" style="1" customWidth="1"/>
    <col min="6149" max="6400" width="9.140625" style="1"/>
    <col min="6401" max="6401" width="30.5703125" style="1" customWidth="1"/>
    <col min="6402" max="6402" width="59.85546875" style="1" customWidth="1"/>
    <col min="6403" max="6403" width="13.5703125" style="1" customWidth="1"/>
    <col min="6404" max="6404" width="12.140625" style="1" customWidth="1"/>
    <col min="6405" max="6656" width="9.140625" style="1"/>
    <col min="6657" max="6657" width="30.5703125" style="1" customWidth="1"/>
    <col min="6658" max="6658" width="59.85546875" style="1" customWidth="1"/>
    <col min="6659" max="6659" width="13.5703125" style="1" customWidth="1"/>
    <col min="6660" max="6660" width="12.140625" style="1" customWidth="1"/>
    <col min="6661" max="6912" width="9.140625" style="1"/>
    <col min="6913" max="6913" width="30.5703125" style="1" customWidth="1"/>
    <col min="6914" max="6914" width="59.85546875" style="1" customWidth="1"/>
    <col min="6915" max="6915" width="13.5703125" style="1" customWidth="1"/>
    <col min="6916" max="6916" width="12.140625" style="1" customWidth="1"/>
    <col min="6917" max="7168" width="9.140625" style="1"/>
    <col min="7169" max="7169" width="30.5703125" style="1" customWidth="1"/>
    <col min="7170" max="7170" width="59.85546875" style="1" customWidth="1"/>
    <col min="7171" max="7171" width="13.5703125" style="1" customWidth="1"/>
    <col min="7172" max="7172" width="12.140625" style="1" customWidth="1"/>
    <col min="7173" max="7424" width="9.140625" style="1"/>
    <col min="7425" max="7425" width="30.5703125" style="1" customWidth="1"/>
    <col min="7426" max="7426" width="59.85546875" style="1" customWidth="1"/>
    <col min="7427" max="7427" width="13.5703125" style="1" customWidth="1"/>
    <col min="7428" max="7428" width="12.140625" style="1" customWidth="1"/>
    <col min="7429" max="7680" width="9.140625" style="1"/>
    <col min="7681" max="7681" width="30.5703125" style="1" customWidth="1"/>
    <col min="7682" max="7682" width="59.85546875" style="1" customWidth="1"/>
    <col min="7683" max="7683" width="13.5703125" style="1" customWidth="1"/>
    <col min="7684" max="7684" width="12.140625" style="1" customWidth="1"/>
    <col min="7685" max="7936" width="9.140625" style="1"/>
    <col min="7937" max="7937" width="30.5703125" style="1" customWidth="1"/>
    <col min="7938" max="7938" width="59.85546875" style="1" customWidth="1"/>
    <col min="7939" max="7939" width="13.5703125" style="1" customWidth="1"/>
    <col min="7940" max="7940" width="12.140625" style="1" customWidth="1"/>
    <col min="7941" max="8192" width="9.140625" style="1"/>
    <col min="8193" max="8193" width="30.5703125" style="1" customWidth="1"/>
    <col min="8194" max="8194" width="59.85546875" style="1" customWidth="1"/>
    <col min="8195" max="8195" width="13.5703125" style="1" customWidth="1"/>
    <col min="8196" max="8196" width="12.140625" style="1" customWidth="1"/>
    <col min="8197" max="8448" width="9.140625" style="1"/>
    <col min="8449" max="8449" width="30.5703125" style="1" customWidth="1"/>
    <col min="8450" max="8450" width="59.85546875" style="1" customWidth="1"/>
    <col min="8451" max="8451" width="13.5703125" style="1" customWidth="1"/>
    <col min="8452" max="8452" width="12.140625" style="1" customWidth="1"/>
    <col min="8453" max="8704" width="9.140625" style="1"/>
    <col min="8705" max="8705" width="30.5703125" style="1" customWidth="1"/>
    <col min="8706" max="8706" width="59.85546875" style="1" customWidth="1"/>
    <col min="8707" max="8707" width="13.5703125" style="1" customWidth="1"/>
    <col min="8708" max="8708" width="12.140625" style="1" customWidth="1"/>
    <col min="8709" max="8960" width="9.140625" style="1"/>
    <col min="8961" max="8961" width="30.5703125" style="1" customWidth="1"/>
    <col min="8962" max="8962" width="59.85546875" style="1" customWidth="1"/>
    <col min="8963" max="8963" width="13.5703125" style="1" customWidth="1"/>
    <col min="8964" max="8964" width="12.140625" style="1" customWidth="1"/>
    <col min="8965" max="9216" width="9.140625" style="1"/>
    <col min="9217" max="9217" width="30.5703125" style="1" customWidth="1"/>
    <col min="9218" max="9218" width="59.85546875" style="1" customWidth="1"/>
    <col min="9219" max="9219" width="13.5703125" style="1" customWidth="1"/>
    <col min="9220" max="9220" width="12.140625" style="1" customWidth="1"/>
    <col min="9221" max="9472" width="9.140625" style="1"/>
    <col min="9473" max="9473" width="30.5703125" style="1" customWidth="1"/>
    <col min="9474" max="9474" width="59.85546875" style="1" customWidth="1"/>
    <col min="9475" max="9475" width="13.5703125" style="1" customWidth="1"/>
    <col min="9476" max="9476" width="12.140625" style="1" customWidth="1"/>
    <col min="9477" max="9728" width="9.140625" style="1"/>
    <col min="9729" max="9729" width="30.5703125" style="1" customWidth="1"/>
    <col min="9730" max="9730" width="59.85546875" style="1" customWidth="1"/>
    <col min="9731" max="9731" width="13.5703125" style="1" customWidth="1"/>
    <col min="9732" max="9732" width="12.140625" style="1" customWidth="1"/>
    <col min="9733" max="9984" width="9.140625" style="1"/>
    <col min="9985" max="9985" width="30.5703125" style="1" customWidth="1"/>
    <col min="9986" max="9986" width="59.85546875" style="1" customWidth="1"/>
    <col min="9987" max="9987" width="13.5703125" style="1" customWidth="1"/>
    <col min="9988" max="9988" width="12.140625" style="1" customWidth="1"/>
    <col min="9989" max="10240" width="9.140625" style="1"/>
    <col min="10241" max="10241" width="30.5703125" style="1" customWidth="1"/>
    <col min="10242" max="10242" width="59.85546875" style="1" customWidth="1"/>
    <col min="10243" max="10243" width="13.5703125" style="1" customWidth="1"/>
    <col min="10244" max="10244" width="12.140625" style="1" customWidth="1"/>
    <col min="10245" max="10496" width="9.140625" style="1"/>
    <col min="10497" max="10497" width="30.5703125" style="1" customWidth="1"/>
    <col min="10498" max="10498" width="59.85546875" style="1" customWidth="1"/>
    <col min="10499" max="10499" width="13.5703125" style="1" customWidth="1"/>
    <col min="10500" max="10500" width="12.140625" style="1" customWidth="1"/>
    <col min="10501" max="10752" width="9.140625" style="1"/>
    <col min="10753" max="10753" width="30.5703125" style="1" customWidth="1"/>
    <col min="10754" max="10754" width="59.85546875" style="1" customWidth="1"/>
    <col min="10755" max="10755" width="13.5703125" style="1" customWidth="1"/>
    <col min="10756" max="10756" width="12.140625" style="1" customWidth="1"/>
    <col min="10757" max="11008" width="9.140625" style="1"/>
    <col min="11009" max="11009" width="30.5703125" style="1" customWidth="1"/>
    <col min="11010" max="11010" width="59.85546875" style="1" customWidth="1"/>
    <col min="11011" max="11011" width="13.5703125" style="1" customWidth="1"/>
    <col min="11012" max="11012" width="12.140625" style="1" customWidth="1"/>
    <col min="11013" max="11264" width="9.140625" style="1"/>
    <col min="11265" max="11265" width="30.5703125" style="1" customWidth="1"/>
    <col min="11266" max="11266" width="59.85546875" style="1" customWidth="1"/>
    <col min="11267" max="11267" width="13.5703125" style="1" customWidth="1"/>
    <col min="11268" max="11268" width="12.140625" style="1" customWidth="1"/>
    <col min="11269" max="11520" width="9.140625" style="1"/>
    <col min="11521" max="11521" width="30.5703125" style="1" customWidth="1"/>
    <col min="11522" max="11522" width="59.85546875" style="1" customWidth="1"/>
    <col min="11523" max="11523" width="13.5703125" style="1" customWidth="1"/>
    <col min="11524" max="11524" width="12.140625" style="1" customWidth="1"/>
    <col min="11525" max="11776" width="9.140625" style="1"/>
    <col min="11777" max="11777" width="30.5703125" style="1" customWidth="1"/>
    <col min="11778" max="11778" width="59.85546875" style="1" customWidth="1"/>
    <col min="11779" max="11779" width="13.5703125" style="1" customWidth="1"/>
    <col min="11780" max="11780" width="12.140625" style="1" customWidth="1"/>
    <col min="11781" max="12032" width="9.140625" style="1"/>
    <col min="12033" max="12033" width="30.5703125" style="1" customWidth="1"/>
    <col min="12034" max="12034" width="59.85546875" style="1" customWidth="1"/>
    <col min="12035" max="12035" width="13.5703125" style="1" customWidth="1"/>
    <col min="12036" max="12036" width="12.140625" style="1" customWidth="1"/>
    <col min="12037" max="12288" width="9.140625" style="1"/>
    <col min="12289" max="12289" width="30.5703125" style="1" customWidth="1"/>
    <col min="12290" max="12290" width="59.85546875" style="1" customWidth="1"/>
    <col min="12291" max="12291" width="13.5703125" style="1" customWidth="1"/>
    <col min="12292" max="12292" width="12.140625" style="1" customWidth="1"/>
    <col min="12293" max="12544" width="9.140625" style="1"/>
    <col min="12545" max="12545" width="30.5703125" style="1" customWidth="1"/>
    <col min="12546" max="12546" width="59.85546875" style="1" customWidth="1"/>
    <col min="12547" max="12547" width="13.5703125" style="1" customWidth="1"/>
    <col min="12548" max="12548" width="12.140625" style="1" customWidth="1"/>
    <col min="12549" max="12800" width="9.140625" style="1"/>
    <col min="12801" max="12801" width="30.5703125" style="1" customWidth="1"/>
    <col min="12802" max="12802" width="59.85546875" style="1" customWidth="1"/>
    <col min="12803" max="12803" width="13.5703125" style="1" customWidth="1"/>
    <col min="12804" max="12804" width="12.140625" style="1" customWidth="1"/>
    <col min="12805" max="13056" width="9.140625" style="1"/>
    <col min="13057" max="13057" width="30.5703125" style="1" customWidth="1"/>
    <col min="13058" max="13058" width="59.85546875" style="1" customWidth="1"/>
    <col min="13059" max="13059" width="13.5703125" style="1" customWidth="1"/>
    <col min="13060" max="13060" width="12.140625" style="1" customWidth="1"/>
    <col min="13061" max="13312" width="9.140625" style="1"/>
    <col min="13313" max="13313" width="30.5703125" style="1" customWidth="1"/>
    <col min="13314" max="13314" width="59.85546875" style="1" customWidth="1"/>
    <col min="13315" max="13315" width="13.5703125" style="1" customWidth="1"/>
    <col min="13316" max="13316" width="12.140625" style="1" customWidth="1"/>
    <col min="13317" max="13568" width="9.140625" style="1"/>
    <col min="13569" max="13569" width="30.5703125" style="1" customWidth="1"/>
    <col min="13570" max="13570" width="59.85546875" style="1" customWidth="1"/>
    <col min="13571" max="13571" width="13.5703125" style="1" customWidth="1"/>
    <col min="13572" max="13572" width="12.140625" style="1" customWidth="1"/>
    <col min="13573" max="13824" width="9.140625" style="1"/>
    <col min="13825" max="13825" width="30.5703125" style="1" customWidth="1"/>
    <col min="13826" max="13826" width="59.85546875" style="1" customWidth="1"/>
    <col min="13827" max="13827" width="13.5703125" style="1" customWidth="1"/>
    <col min="13828" max="13828" width="12.140625" style="1" customWidth="1"/>
    <col min="13829" max="14080" width="9.140625" style="1"/>
    <col min="14081" max="14081" width="30.5703125" style="1" customWidth="1"/>
    <col min="14082" max="14082" width="59.85546875" style="1" customWidth="1"/>
    <col min="14083" max="14083" width="13.5703125" style="1" customWidth="1"/>
    <col min="14084" max="14084" width="12.140625" style="1" customWidth="1"/>
    <col min="14085" max="14336" width="9.140625" style="1"/>
    <col min="14337" max="14337" width="30.5703125" style="1" customWidth="1"/>
    <col min="14338" max="14338" width="59.85546875" style="1" customWidth="1"/>
    <col min="14339" max="14339" width="13.5703125" style="1" customWidth="1"/>
    <col min="14340" max="14340" width="12.140625" style="1" customWidth="1"/>
    <col min="14341" max="14592" width="9.140625" style="1"/>
    <col min="14593" max="14593" width="30.5703125" style="1" customWidth="1"/>
    <col min="14594" max="14594" width="59.85546875" style="1" customWidth="1"/>
    <col min="14595" max="14595" width="13.5703125" style="1" customWidth="1"/>
    <col min="14596" max="14596" width="12.140625" style="1" customWidth="1"/>
    <col min="14597" max="14848" width="9.140625" style="1"/>
    <col min="14849" max="14849" width="30.5703125" style="1" customWidth="1"/>
    <col min="14850" max="14850" width="59.85546875" style="1" customWidth="1"/>
    <col min="14851" max="14851" width="13.5703125" style="1" customWidth="1"/>
    <col min="14852" max="14852" width="12.140625" style="1" customWidth="1"/>
    <col min="14853" max="15104" width="9.140625" style="1"/>
    <col min="15105" max="15105" width="30.5703125" style="1" customWidth="1"/>
    <col min="15106" max="15106" width="59.85546875" style="1" customWidth="1"/>
    <col min="15107" max="15107" width="13.5703125" style="1" customWidth="1"/>
    <col min="15108" max="15108" width="12.140625" style="1" customWidth="1"/>
    <col min="15109" max="15360" width="9.140625" style="1"/>
    <col min="15361" max="15361" width="30.5703125" style="1" customWidth="1"/>
    <col min="15362" max="15362" width="59.85546875" style="1" customWidth="1"/>
    <col min="15363" max="15363" width="13.5703125" style="1" customWidth="1"/>
    <col min="15364" max="15364" width="12.140625" style="1" customWidth="1"/>
    <col min="15365" max="15616" width="9.140625" style="1"/>
    <col min="15617" max="15617" width="30.5703125" style="1" customWidth="1"/>
    <col min="15618" max="15618" width="59.85546875" style="1" customWidth="1"/>
    <col min="15619" max="15619" width="13.5703125" style="1" customWidth="1"/>
    <col min="15620" max="15620" width="12.140625" style="1" customWidth="1"/>
    <col min="15621" max="15872" width="9.140625" style="1"/>
    <col min="15873" max="15873" width="30.5703125" style="1" customWidth="1"/>
    <col min="15874" max="15874" width="59.85546875" style="1" customWidth="1"/>
    <col min="15875" max="15875" width="13.5703125" style="1" customWidth="1"/>
    <col min="15876" max="15876" width="12.140625" style="1" customWidth="1"/>
    <col min="15877" max="16128" width="9.140625" style="1"/>
    <col min="16129" max="16129" width="30.5703125" style="1" customWidth="1"/>
    <col min="16130" max="16130" width="59.85546875" style="1" customWidth="1"/>
    <col min="16131" max="16131" width="13.5703125" style="1" customWidth="1"/>
    <col min="16132" max="16132" width="12.140625" style="1" customWidth="1"/>
    <col min="16133" max="16384" width="9.140625" style="1"/>
  </cols>
  <sheetData>
    <row r="1" spans="1:16" ht="15.75" x14ac:dyDescent="0.25">
      <c r="A1" s="39"/>
      <c r="B1" s="39"/>
      <c r="C1" s="169" t="s">
        <v>104</v>
      </c>
      <c r="D1" s="37"/>
      <c r="E1" s="8"/>
    </row>
    <row r="2" spans="1:16" ht="15.75" x14ac:dyDescent="0.25">
      <c r="A2" s="39"/>
      <c r="B2" s="39"/>
      <c r="C2" s="169" t="s">
        <v>1</v>
      </c>
      <c r="D2" s="37"/>
      <c r="E2" s="8"/>
    </row>
    <row r="3" spans="1:16" ht="15.75" x14ac:dyDescent="0.25">
      <c r="A3" s="39"/>
      <c r="B3" s="39"/>
      <c r="C3" s="169" t="s">
        <v>2</v>
      </c>
      <c r="D3" s="8"/>
      <c r="E3" s="8"/>
    </row>
    <row r="4" spans="1:16" ht="15.75" x14ac:dyDescent="0.25">
      <c r="A4" s="39"/>
      <c r="B4" s="39"/>
      <c r="C4" s="169" t="s">
        <v>3</v>
      </c>
      <c r="D4" s="37"/>
      <c r="E4" s="8"/>
      <c r="F4" s="80"/>
      <c r="G4" s="80"/>
      <c r="H4" s="81"/>
      <c r="I4" s="80"/>
      <c r="J4" s="80"/>
      <c r="K4" s="80"/>
      <c r="L4" s="80"/>
      <c r="M4" s="80"/>
      <c r="N4" s="80"/>
      <c r="O4" s="80"/>
      <c r="P4" s="80"/>
    </row>
    <row r="5" spans="1:16" ht="15.75" x14ac:dyDescent="0.25">
      <c r="A5" s="39"/>
      <c r="B5" s="39"/>
      <c r="C5" s="169" t="s">
        <v>4</v>
      </c>
      <c r="D5" s="37"/>
      <c r="E5" s="8"/>
      <c r="F5" s="80"/>
      <c r="G5" s="80"/>
      <c r="H5" s="81"/>
      <c r="I5" s="80"/>
      <c r="J5" s="80"/>
      <c r="K5" s="80"/>
      <c r="L5" s="80"/>
      <c r="M5" s="80"/>
      <c r="N5" s="80"/>
      <c r="O5" s="80"/>
      <c r="P5" s="80"/>
    </row>
    <row r="6" spans="1:16" ht="15.75" x14ac:dyDescent="0.25">
      <c r="A6" s="39"/>
      <c r="B6" s="39"/>
      <c r="C6" s="169" t="s">
        <v>5</v>
      </c>
      <c r="D6" s="82"/>
      <c r="E6" s="8"/>
      <c r="F6" s="80"/>
      <c r="G6" s="80"/>
      <c r="H6" s="81"/>
      <c r="I6" s="80"/>
      <c r="J6" s="80"/>
      <c r="K6" s="80"/>
      <c r="L6" s="80"/>
      <c r="M6" s="80"/>
      <c r="N6" s="80"/>
      <c r="O6" s="80"/>
      <c r="P6" s="80"/>
    </row>
    <row r="7" spans="1:16" ht="15.75" x14ac:dyDescent="0.25">
      <c r="A7" s="83"/>
      <c r="B7" s="82"/>
      <c r="C7" s="82"/>
      <c r="D7" s="82"/>
      <c r="E7" s="80"/>
      <c r="F7" s="80"/>
      <c r="G7" s="80"/>
      <c r="H7" s="81"/>
      <c r="I7" s="80"/>
      <c r="J7" s="80"/>
      <c r="K7" s="80"/>
      <c r="L7" s="80"/>
      <c r="M7" s="80"/>
      <c r="N7" s="80"/>
      <c r="O7" s="80"/>
      <c r="P7" s="80"/>
    </row>
    <row r="8" spans="1:16" ht="60.75" customHeight="1" x14ac:dyDescent="0.25">
      <c r="A8" s="204" t="s">
        <v>313</v>
      </c>
      <c r="B8" s="205"/>
      <c r="C8" s="205"/>
      <c r="D8" s="37"/>
    </row>
    <row r="9" spans="1:16" ht="15.75" x14ac:dyDescent="0.25">
      <c r="A9" s="37"/>
      <c r="B9" s="37"/>
      <c r="C9" s="178" t="s">
        <v>335</v>
      </c>
      <c r="D9" s="37"/>
    </row>
    <row r="10" spans="1:16" s="174" customFormat="1" ht="28.5" x14ac:dyDescent="0.25">
      <c r="A10" s="4" t="s">
        <v>314</v>
      </c>
      <c r="B10" s="3" t="s">
        <v>6</v>
      </c>
      <c r="C10" s="2" t="s">
        <v>337</v>
      </c>
      <c r="D10" s="173"/>
    </row>
    <row r="11" spans="1:16" s="174" customFormat="1" x14ac:dyDescent="0.25">
      <c r="A11" s="175">
        <v>1</v>
      </c>
      <c r="B11" s="176">
        <v>2</v>
      </c>
      <c r="C11" s="177">
        <v>3</v>
      </c>
      <c r="D11" s="173"/>
    </row>
    <row r="12" spans="1:16" ht="31.5" x14ac:dyDescent="0.25">
      <c r="A12" s="84" t="s">
        <v>315</v>
      </c>
      <c r="B12" s="85" t="s">
        <v>316</v>
      </c>
      <c r="C12" s="86">
        <f>C13</f>
        <v>20057</v>
      </c>
      <c r="D12" s="37"/>
    </row>
    <row r="13" spans="1:16" ht="31.5" x14ac:dyDescent="0.25">
      <c r="A13" s="87" t="s">
        <v>317</v>
      </c>
      <c r="B13" s="138" t="s">
        <v>318</v>
      </c>
      <c r="C13" s="88">
        <f>C14+C15</f>
        <v>20057</v>
      </c>
      <c r="D13" s="37"/>
    </row>
    <row r="14" spans="1:16" ht="47.25" x14ac:dyDescent="0.25">
      <c r="A14" s="87" t="s">
        <v>319</v>
      </c>
      <c r="B14" s="70" t="s">
        <v>320</v>
      </c>
      <c r="C14" s="88">
        <v>-106895</v>
      </c>
      <c r="D14" s="37"/>
    </row>
    <row r="15" spans="1:16" ht="47.25" x14ac:dyDescent="0.25">
      <c r="A15" s="89" t="s">
        <v>321</v>
      </c>
      <c r="B15" s="71" t="s">
        <v>322</v>
      </c>
      <c r="C15" s="90">
        <v>126952</v>
      </c>
      <c r="D15" s="37"/>
    </row>
    <row r="16" spans="1:16" ht="15.75" x14ac:dyDescent="0.25">
      <c r="A16" s="91"/>
      <c r="B16" s="92" t="s">
        <v>323</v>
      </c>
      <c r="C16" s="93">
        <f>C12</f>
        <v>20057</v>
      </c>
      <c r="D16" s="37"/>
    </row>
  </sheetData>
  <mergeCells count="1">
    <mergeCell ref="A8:C8"/>
  </mergeCells>
  <pageMargins left="1.1811023622047245" right="0.39370078740157483" top="0.78740157480314965" bottom="0.78740157480314965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view="pageBreakPreview" zoomScale="80" zoomScaleNormal="100" zoomScaleSheetLayoutView="80" workbookViewId="0">
      <selection activeCell="S20" sqref="S20"/>
    </sheetView>
  </sheetViews>
  <sheetFormatPr defaultRowHeight="15" x14ac:dyDescent="0.2"/>
  <cols>
    <col min="1" max="1" width="6.28515625" style="5" customWidth="1"/>
    <col min="2" max="2" width="85.5703125" style="5" customWidth="1"/>
    <col min="3" max="3" width="8" style="166" customWidth="1"/>
    <col min="4" max="4" width="10" style="5" customWidth="1"/>
    <col min="5" max="5" width="19" style="5" customWidth="1"/>
    <col min="6" max="6" width="6.5703125" style="5" customWidth="1"/>
    <col min="7" max="7" width="12.7109375" style="144" customWidth="1"/>
    <col min="8" max="8" width="13.5703125" style="5" bestFit="1" customWidth="1"/>
    <col min="9" max="256" width="9.140625" style="5"/>
    <col min="257" max="257" width="6.28515625" style="5" customWidth="1"/>
    <col min="258" max="258" width="85.5703125" style="5" customWidth="1"/>
    <col min="259" max="259" width="8" style="5" customWidth="1"/>
    <col min="260" max="260" width="10" style="5" customWidth="1"/>
    <col min="261" max="261" width="19" style="5" customWidth="1"/>
    <col min="262" max="262" width="6.5703125" style="5" customWidth="1"/>
    <col min="263" max="263" width="12.7109375" style="5" customWidth="1"/>
    <col min="264" max="512" width="9.140625" style="5"/>
    <col min="513" max="513" width="6.28515625" style="5" customWidth="1"/>
    <col min="514" max="514" width="85.5703125" style="5" customWidth="1"/>
    <col min="515" max="515" width="8" style="5" customWidth="1"/>
    <col min="516" max="516" width="10" style="5" customWidth="1"/>
    <col min="517" max="517" width="19" style="5" customWidth="1"/>
    <col min="518" max="518" width="6.5703125" style="5" customWidth="1"/>
    <col min="519" max="519" width="12.7109375" style="5" customWidth="1"/>
    <col min="520" max="768" width="9.140625" style="5"/>
    <col min="769" max="769" width="6.28515625" style="5" customWidth="1"/>
    <col min="770" max="770" width="85.5703125" style="5" customWidth="1"/>
    <col min="771" max="771" width="8" style="5" customWidth="1"/>
    <col min="772" max="772" width="10" style="5" customWidth="1"/>
    <col min="773" max="773" width="19" style="5" customWidth="1"/>
    <col min="774" max="774" width="6.5703125" style="5" customWidth="1"/>
    <col min="775" max="775" width="12.7109375" style="5" customWidth="1"/>
    <col min="776" max="1024" width="9.140625" style="5"/>
    <col min="1025" max="1025" width="6.28515625" style="5" customWidth="1"/>
    <col min="1026" max="1026" width="85.5703125" style="5" customWidth="1"/>
    <col min="1027" max="1027" width="8" style="5" customWidth="1"/>
    <col min="1028" max="1028" width="10" style="5" customWidth="1"/>
    <col min="1029" max="1029" width="19" style="5" customWidth="1"/>
    <col min="1030" max="1030" width="6.5703125" style="5" customWidth="1"/>
    <col min="1031" max="1031" width="12.7109375" style="5" customWidth="1"/>
    <col min="1032" max="1280" width="9.140625" style="5"/>
    <col min="1281" max="1281" width="6.28515625" style="5" customWidth="1"/>
    <col min="1282" max="1282" width="85.5703125" style="5" customWidth="1"/>
    <col min="1283" max="1283" width="8" style="5" customWidth="1"/>
    <col min="1284" max="1284" width="10" style="5" customWidth="1"/>
    <col min="1285" max="1285" width="19" style="5" customWidth="1"/>
    <col min="1286" max="1286" width="6.5703125" style="5" customWidth="1"/>
    <col min="1287" max="1287" width="12.7109375" style="5" customWidth="1"/>
    <col min="1288" max="1536" width="9.140625" style="5"/>
    <col min="1537" max="1537" width="6.28515625" style="5" customWidth="1"/>
    <col min="1538" max="1538" width="85.5703125" style="5" customWidth="1"/>
    <col min="1539" max="1539" width="8" style="5" customWidth="1"/>
    <col min="1540" max="1540" width="10" style="5" customWidth="1"/>
    <col min="1541" max="1541" width="19" style="5" customWidth="1"/>
    <col min="1542" max="1542" width="6.5703125" style="5" customWidth="1"/>
    <col min="1543" max="1543" width="12.7109375" style="5" customWidth="1"/>
    <col min="1544" max="1792" width="9.140625" style="5"/>
    <col min="1793" max="1793" width="6.28515625" style="5" customWidth="1"/>
    <col min="1794" max="1794" width="85.5703125" style="5" customWidth="1"/>
    <col min="1795" max="1795" width="8" style="5" customWidth="1"/>
    <col min="1796" max="1796" width="10" style="5" customWidth="1"/>
    <col min="1797" max="1797" width="19" style="5" customWidth="1"/>
    <col min="1798" max="1798" width="6.5703125" style="5" customWidth="1"/>
    <col min="1799" max="1799" width="12.7109375" style="5" customWidth="1"/>
    <col min="1800" max="2048" width="9.140625" style="5"/>
    <col min="2049" max="2049" width="6.28515625" style="5" customWidth="1"/>
    <col min="2050" max="2050" width="85.5703125" style="5" customWidth="1"/>
    <col min="2051" max="2051" width="8" style="5" customWidth="1"/>
    <col min="2052" max="2052" width="10" style="5" customWidth="1"/>
    <col min="2053" max="2053" width="19" style="5" customWidth="1"/>
    <col min="2054" max="2054" width="6.5703125" style="5" customWidth="1"/>
    <col min="2055" max="2055" width="12.7109375" style="5" customWidth="1"/>
    <col min="2056" max="2304" width="9.140625" style="5"/>
    <col min="2305" max="2305" width="6.28515625" style="5" customWidth="1"/>
    <col min="2306" max="2306" width="85.5703125" style="5" customWidth="1"/>
    <col min="2307" max="2307" width="8" style="5" customWidth="1"/>
    <col min="2308" max="2308" width="10" style="5" customWidth="1"/>
    <col min="2309" max="2309" width="19" style="5" customWidth="1"/>
    <col min="2310" max="2310" width="6.5703125" style="5" customWidth="1"/>
    <col min="2311" max="2311" width="12.7109375" style="5" customWidth="1"/>
    <col min="2312" max="2560" width="9.140625" style="5"/>
    <col min="2561" max="2561" width="6.28515625" style="5" customWidth="1"/>
    <col min="2562" max="2562" width="85.5703125" style="5" customWidth="1"/>
    <col min="2563" max="2563" width="8" style="5" customWidth="1"/>
    <col min="2564" max="2564" width="10" style="5" customWidth="1"/>
    <col min="2565" max="2565" width="19" style="5" customWidth="1"/>
    <col min="2566" max="2566" width="6.5703125" style="5" customWidth="1"/>
    <col min="2567" max="2567" width="12.7109375" style="5" customWidth="1"/>
    <col min="2568" max="2816" width="9.140625" style="5"/>
    <col min="2817" max="2817" width="6.28515625" style="5" customWidth="1"/>
    <col min="2818" max="2818" width="85.5703125" style="5" customWidth="1"/>
    <col min="2819" max="2819" width="8" style="5" customWidth="1"/>
    <col min="2820" max="2820" width="10" style="5" customWidth="1"/>
    <col min="2821" max="2821" width="19" style="5" customWidth="1"/>
    <col min="2822" max="2822" width="6.5703125" style="5" customWidth="1"/>
    <col min="2823" max="2823" width="12.7109375" style="5" customWidth="1"/>
    <col min="2824" max="3072" width="9.140625" style="5"/>
    <col min="3073" max="3073" width="6.28515625" style="5" customWidth="1"/>
    <col min="3074" max="3074" width="85.5703125" style="5" customWidth="1"/>
    <col min="3075" max="3075" width="8" style="5" customWidth="1"/>
    <col min="3076" max="3076" width="10" style="5" customWidth="1"/>
    <col min="3077" max="3077" width="19" style="5" customWidth="1"/>
    <col min="3078" max="3078" width="6.5703125" style="5" customWidth="1"/>
    <col min="3079" max="3079" width="12.7109375" style="5" customWidth="1"/>
    <col min="3080" max="3328" width="9.140625" style="5"/>
    <col min="3329" max="3329" width="6.28515625" style="5" customWidth="1"/>
    <col min="3330" max="3330" width="85.5703125" style="5" customWidth="1"/>
    <col min="3331" max="3331" width="8" style="5" customWidth="1"/>
    <col min="3332" max="3332" width="10" style="5" customWidth="1"/>
    <col min="3333" max="3333" width="19" style="5" customWidth="1"/>
    <col min="3334" max="3334" width="6.5703125" style="5" customWidth="1"/>
    <col min="3335" max="3335" width="12.7109375" style="5" customWidth="1"/>
    <col min="3336" max="3584" width="9.140625" style="5"/>
    <col min="3585" max="3585" width="6.28515625" style="5" customWidth="1"/>
    <col min="3586" max="3586" width="85.5703125" style="5" customWidth="1"/>
    <col min="3587" max="3587" width="8" style="5" customWidth="1"/>
    <col min="3588" max="3588" width="10" style="5" customWidth="1"/>
    <col min="3589" max="3589" width="19" style="5" customWidth="1"/>
    <col min="3590" max="3590" width="6.5703125" style="5" customWidth="1"/>
    <col min="3591" max="3591" width="12.7109375" style="5" customWidth="1"/>
    <col min="3592" max="3840" width="9.140625" style="5"/>
    <col min="3841" max="3841" width="6.28515625" style="5" customWidth="1"/>
    <col min="3842" max="3842" width="85.5703125" style="5" customWidth="1"/>
    <col min="3843" max="3843" width="8" style="5" customWidth="1"/>
    <col min="3844" max="3844" width="10" style="5" customWidth="1"/>
    <col min="3845" max="3845" width="19" style="5" customWidth="1"/>
    <col min="3846" max="3846" width="6.5703125" style="5" customWidth="1"/>
    <col min="3847" max="3847" width="12.7109375" style="5" customWidth="1"/>
    <col min="3848" max="4096" width="9.140625" style="5"/>
    <col min="4097" max="4097" width="6.28515625" style="5" customWidth="1"/>
    <col min="4098" max="4098" width="85.5703125" style="5" customWidth="1"/>
    <col min="4099" max="4099" width="8" style="5" customWidth="1"/>
    <col min="4100" max="4100" width="10" style="5" customWidth="1"/>
    <col min="4101" max="4101" width="19" style="5" customWidth="1"/>
    <col min="4102" max="4102" width="6.5703125" style="5" customWidth="1"/>
    <col min="4103" max="4103" width="12.7109375" style="5" customWidth="1"/>
    <col min="4104" max="4352" width="9.140625" style="5"/>
    <col min="4353" max="4353" width="6.28515625" style="5" customWidth="1"/>
    <col min="4354" max="4354" width="85.5703125" style="5" customWidth="1"/>
    <col min="4355" max="4355" width="8" style="5" customWidth="1"/>
    <col min="4356" max="4356" width="10" style="5" customWidth="1"/>
    <col min="4357" max="4357" width="19" style="5" customWidth="1"/>
    <col min="4358" max="4358" width="6.5703125" style="5" customWidth="1"/>
    <col min="4359" max="4359" width="12.7109375" style="5" customWidth="1"/>
    <col min="4360" max="4608" width="9.140625" style="5"/>
    <col min="4609" max="4609" width="6.28515625" style="5" customWidth="1"/>
    <col min="4610" max="4610" width="85.5703125" style="5" customWidth="1"/>
    <col min="4611" max="4611" width="8" style="5" customWidth="1"/>
    <col min="4612" max="4612" width="10" style="5" customWidth="1"/>
    <col min="4613" max="4613" width="19" style="5" customWidth="1"/>
    <col min="4614" max="4614" width="6.5703125" style="5" customWidth="1"/>
    <col min="4615" max="4615" width="12.7109375" style="5" customWidth="1"/>
    <col min="4616" max="4864" width="9.140625" style="5"/>
    <col min="4865" max="4865" width="6.28515625" style="5" customWidth="1"/>
    <col min="4866" max="4866" width="85.5703125" style="5" customWidth="1"/>
    <col min="4867" max="4867" width="8" style="5" customWidth="1"/>
    <col min="4868" max="4868" width="10" style="5" customWidth="1"/>
    <col min="4869" max="4869" width="19" style="5" customWidth="1"/>
    <col min="4870" max="4870" width="6.5703125" style="5" customWidth="1"/>
    <col min="4871" max="4871" width="12.7109375" style="5" customWidth="1"/>
    <col min="4872" max="5120" width="9.140625" style="5"/>
    <col min="5121" max="5121" width="6.28515625" style="5" customWidth="1"/>
    <col min="5122" max="5122" width="85.5703125" style="5" customWidth="1"/>
    <col min="5123" max="5123" width="8" style="5" customWidth="1"/>
    <col min="5124" max="5124" width="10" style="5" customWidth="1"/>
    <col min="5125" max="5125" width="19" style="5" customWidth="1"/>
    <col min="5126" max="5126" width="6.5703125" style="5" customWidth="1"/>
    <col min="5127" max="5127" width="12.7109375" style="5" customWidth="1"/>
    <col min="5128" max="5376" width="9.140625" style="5"/>
    <col min="5377" max="5377" width="6.28515625" style="5" customWidth="1"/>
    <col min="5378" max="5378" width="85.5703125" style="5" customWidth="1"/>
    <col min="5379" max="5379" width="8" style="5" customWidth="1"/>
    <col min="5380" max="5380" width="10" style="5" customWidth="1"/>
    <col min="5381" max="5381" width="19" style="5" customWidth="1"/>
    <col min="5382" max="5382" width="6.5703125" style="5" customWidth="1"/>
    <col min="5383" max="5383" width="12.7109375" style="5" customWidth="1"/>
    <col min="5384" max="5632" width="9.140625" style="5"/>
    <col min="5633" max="5633" width="6.28515625" style="5" customWidth="1"/>
    <col min="5634" max="5634" width="85.5703125" style="5" customWidth="1"/>
    <col min="5635" max="5635" width="8" style="5" customWidth="1"/>
    <col min="5636" max="5636" width="10" style="5" customWidth="1"/>
    <col min="5637" max="5637" width="19" style="5" customWidth="1"/>
    <col min="5638" max="5638" width="6.5703125" style="5" customWidth="1"/>
    <col min="5639" max="5639" width="12.7109375" style="5" customWidth="1"/>
    <col min="5640" max="5888" width="9.140625" style="5"/>
    <col min="5889" max="5889" width="6.28515625" style="5" customWidth="1"/>
    <col min="5890" max="5890" width="85.5703125" style="5" customWidth="1"/>
    <col min="5891" max="5891" width="8" style="5" customWidth="1"/>
    <col min="5892" max="5892" width="10" style="5" customWidth="1"/>
    <col min="5893" max="5893" width="19" style="5" customWidth="1"/>
    <col min="5894" max="5894" width="6.5703125" style="5" customWidth="1"/>
    <col min="5895" max="5895" width="12.7109375" style="5" customWidth="1"/>
    <col min="5896" max="6144" width="9.140625" style="5"/>
    <col min="6145" max="6145" width="6.28515625" style="5" customWidth="1"/>
    <col min="6146" max="6146" width="85.5703125" style="5" customWidth="1"/>
    <col min="6147" max="6147" width="8" style="5" customWidth="1"/>
    <col min="6148" max="6148" width="10" style="5" customWidth="1"/>
    <col min="6149" max="6149" width="19" style="5" customWidth="1"/>
    <col min="6150" max="6150" width="6.5703125" style="5" customWidth="1"/>
    <col min="6151" max="6151" width="12.7109375" style="5" customWidth="1"/>
    <col min="6152" max="6400" width="9.140625" style="5"/>
    <col min="6401" max="6401" width="6.28515625" style="5" customWidth="1"/>
    <col min="6402" max="6402" width="85.5703125" style="5" customWidth="1"/>
    <col min="6403" max="6403" width="8" style="5" customWidth="1"/>
    <col min="6404" max="6404" width="10" style="5" customWidth="1"/>
    <col min="6405" max="6405" width="19" style="5" customWidth="1"/>
    <col min="6406" max="6406" width="6.5703125" style="5" customWidth="1"/>
    <col min="6407" max="6407" width="12.7109375" style="5" customWidth="1"/>
    <col min="6408" max="6656" width="9.140625" style="5"/>
    <col min="6657" max="6657" width="6.28515625" style="5" customWidth="1"/>
    <col min="6658" max="6658" width="85.5703125" style="5" customWidth="1"/>
    <col min="6659" max="6659" width="8" style="5" customWidth="1"/>
    <col min="6660" max="6660" width="10" style="5" customWidth="1"/>
    <col min="6661" max="6661" width="19" style="5" customWidth="1"/>
    <col min="6662" max="6662" width="6.5703125" style="5" customWidth="1"/>
    <col min="6663" max="6663" width="12.7109375" style="5" customWidth="1"/>
    <col min="6664" max="6912" width="9.140625" style="5"/>
    <col min="6913" max="6913" width="6.28515625" style="5" customWidth="1"/>
    <col min="6914" max="6914" width="85.5703125" style="5" customWidth="1"/>
    <col min="6915" max="6915" width="8" style="5" customWidth="1"/>
    <col min="6916" max="6916" width="10" style="5" customWidth="1"/>
    <col min="6917" max="6917" width="19" style="5" customWidth="1"/>
    <col min="6918" max="6918" width="6.5703125" style="5" customWidth="1"/>
    <col min="6919" max="6919" width="12.7109375" style="5" customWidth="1"/>
    <col min="6920" max="7168" width="9.140625" style="5"/>
    <col min="7169" max="7169" width="6.28515625" style="5" customWidth="1"/>
    <col min="7170" max="7170" width="85.5703125" style="5" customWidth="1"/>
    <col min="7171" max="7171" width="8" style="5" customWidth="1"/>
    <col min="7172" max="7172" width="10" style="5" customWidth="1"/>
    <col min="7173" max="7173" width="19" style="5" customWidth="1"/>
    <col min="7174" max="7174" width="6.5703125" style="5" customWidth="1"/>
    <col min="7175" max="7175" width="12.7109375" style="5" customWidth="1"/>
    <col min="7176" max="7424" width="9.140625" style="5"/>
    <col min="7425" max="7425" width="6.28515625" style="5" customWidth="1"/>
    <col min="7426" max="7426" width="85.5703125" style="5" customWidth="1"/>
    <col min="7427" max="7427" width="8" style="5" customWidth="1"/>
    <col min="7428" max="7428" width="10" style="5" customWidth="1"/>
    <col min="7429" max="7429" width="19" style="5" customWidth="1"/>
    <col min="7430" max="7430" width="6.5703125" style="5" customWidth="1"/>
    <col min="7431" max="7431" width="12.7109375" style="5" customWidth="1"/>
    <col min="7432" max="7680" width="9.140625" style="5"/>
    <col min="7681" max="7681" width="6.28515625" style="5" customWidth="1"/>
    <col min="7682" max="7682" width="85.5703125" style="5" customWidth="1"/>
    <col min="7683" max="7683" width="8" style="5" customWidth="1"/>
    <col min="7684" max="7684" width="10" style="5" customWidth="1"/>
    <col min="7685" max="7685" width="19" style="5" customWidth="1"/>
    <col min="7686" max="7686" width="6.5703125" style="5" customWidth="1"/>
    <col min="7687" max="7687" width="12.7109375" style="5" customWidth="1"/>
    <col min="7688" max="7936" width="9.140625" style="5"/>
    <col min="7937" max="7937" width="6.28515625" style="5" customWidth="1"/>
    <col min="7938" max="7938" width="85.5703125" style="5" customWidth="1"/>
    <col min="7939" max="7939" width="8" style="5" customWidth="1"/>
    <col min="7940" max="7940" width="10" style="5" customWidth="1"/>
    <col min="7941" max="7941" width="19" style="5" customWidth="1"/>
    <col min="7942" max="7942" width="6.5703125" style="5" customWidth="1"/>
    <col min="7943" max="7943" width="12.7109375" style="5" customWidth="1"/>
    <col min="7944" max="8192" width="9.140625" style="5"/>
    <col min="8193" max="8193" width="6.28515625" style="5" customWidth="1"/>
    <col min="8194" max="8194" width="85.5703125" style="5" customWidth="1"/>
    <col min="8195" max="8195" width="8" style="5" customWidth="1"/>
    <col min="8196" max="8196" width="10" style="5" customWidth="1"/>
    <col min="8197" max="8197" width="19" style="5" customWidth="1"/>
    <col min="8198" max="8198" width="6.5703125" style="5" customWidth="1"/>
    <col min="8199" max="8199" width="12.7109375" style="5" customWidth="1"/>
    <col min="8200" max="8448" width="9.140625" style="5"/>
    <col min="8449" max="8449" width="6.28515625" style="5" customWidth="1"/>
    <col min="8450" max="8450" width="85.5703125" style="5" customWidth="1"/>
    <col min="8451" max="8451" width="8" style="5" customWidth="1"/>
    <col min="8452" max="8452" width="10" style="5" customWidth="1"/>
    <col min="8453" max="8453" width="19" style="5" customWidth="1"/>
    <col min="8454" max="8454" width="6.5703125" style="5" customWidth="1"/>
    <col min="8455" max="8455" width="12.7109375" style="5" customWidth="1"/>
    <col min="8456" max="8704" width="9.140625" style="5"/>
    <col min="8705" max="8705" width="6.28515625" style="5" customWidth="1"/>
    <col min="8706" max="8706" width="85.5703125" style="5" customWidth="1"/>
    <col min="8707" max="8707" width="8" style="5" customWidth="1"/>
    <col min="8708" max="8708" width="10" style="5" customWidth="1"/>
    <col min="8709" max="8709" width="19" style="5" customWidth="1"/>
    <col min="8710" max="8710" width="6.5703125" style="5" customWidth="1"/>
    <col min="8711" max="8711" width="12.7109375" style="5" customWidth="1"/>
    <col min="8712" max="8960" width="9.140625" style="5"/>
    <col min="8961" max="8961" width="6.28515625" style="5" customWidth="1"/>
    <col min="8962" max="8962" width="85.5703125" style="5" customWidth="1"/>
    <col min="8963" max="8963" width="8" style="5" customWidth="1"/>
    <col min="8964" max="8964" width="10" style="5" customWidth="1"/>
    <col min="8965" max="8965" width="19" style="5" customWidth="1"/>
    <col min="8966" max="8966" width="6.5703125" style="5" customWidth="1"/>
    <col min="8967" max="8967" width="12.7109375" style="5" customWidth="1"/>
    <col min="8968" max="9216" width="9.140625" style="5"/>
    <col min="9217" max="9217" width="6.28515625" style="5" customWidth="1"/>
    <col min="9218" max="9218" width="85.5703125" style="5" customWidth="1"/>
    <col min="9219" max="9219" width="8" style="5" customWidth="1"/>
    <col min="9220" max="9220" width="10" style="5" customWidth="1"/>
    <col min="9221" max="9221" width="19" style="5" customWidth="1"/>
    <col min="9222" max="9222" width="6.5703125" style="5" customWidth="1"/>
    <col min="9223" max="9223" width="12.7109375" style="5" customWidth="1"/>
    <col min="9224" max="9472" width="9.140625" style="5"/>
    <col min="9473" max="9473" width="6.28515625" style="5" customWidth="1"/>
    <col min="9474" max="9474" width="85.5703125" style="5" customWidth="1"/>
    <col min="9475" max="9475" width="8" style="5" customWidth="1"/>
    <col min="9476" max="9476" width="10" style="5" customWidth="1"/>
    <col min="9477" max="9477" width="19" style="5" customWidth="1"/>
    <col min="9478" max="9478" width="6.5703125" style="5" customWidth="1"/>
    <col min="9479" max="9479" width="12.7109375" style="5" customWidth="1"/>
    <col min="9480" max="9728" width="9.140625" style="5"/>
    <col min="9729" max="9729" width="6.28515625" style="5" customWidth="1"/>
    <col min="9730" max="9730" width="85.5703125" style="5" customWidth="1"/>
    <col min="9731" max="9731" width="8" style="5" customWidth="1"/>
    <col min="9732" max="9732" width="10" style="5" customWidth="1"/>
    <col min="9733" max="9733" width="19" style="5" customWidth="1"/>
    <col min="9734" max="9734" width="6.5703125" style="5" customWidth="1"/>
    <col min="9735" max="9735" width="12.7109375" style="5" customWidth="1"/>
    <col min="9736" max="9984" width="9.140625" style="5"/>
    <col min="9985" max="9985" width="6.28515625" style="5" customWidth="1"/>
    <col min="9986" max="9986" width="85.5703125" style="5" customWidth="1"/>
    <col min="9987" max="9987" width="8" style="5" customWidth="1"/>
    <col min="9988" max="9988" width="10" style="5" customWidth="1"/>
    <col min="9989" max="9989" width="19" style="5" customWidth="1"/>
    <col min="9990" max="9990" width="6.5703125" style="5" customWidth="1"/>
    <col min="9991" max="9991" width="12.7109375" style="5" customWidth="1"/>
    <col min="9992" max="10240" width="9.140625" style="5"/>
    <col min="10241" max="10241" width="6.28515625" style="5" customWidth="1"/>
    <col min="10242" max="10242" width="85.5703125" style="5" customWidth="1"/>
    <col min="10243" max="10243" width="8" style="5" customWidth="1"/>
    <col min="10244" max="10244" width="10" style="5" customWidth="1"/>
    <col min="10245" max="10245" width="19" style="5" customWidth="1"/>
    <col min="10246" max="10246" width="6.5703125" style="5" customWidth="1"/>
    <col min="10247" max="10247" width="12.7109375" style="5" customWidth="1"/>
    <col min="10248" max="10496" width="9.140625" style="5"/>
    <col min="10497" max="10497" width="6.28515625" style="5" customWidth="1"/>
    <col min="10498" max="10498" width="85.5703125" style="5" customWidth="1"/>
    <col min="10499" max="10499" width="8" style="5" customWidth="1"/>
    <col min="10500" max="10500" width="10" style="5" customWidth="1"/>
    <col min="10501" max="10501" width="19" style="5" customWidth="1"/>
    <col min="10502" max="10502" width="6.5703125" style="5" customWidth="1"/>
    <col min="10503" max="10503" width="12.7109375" style="5" customWidth="1"/>
    <col min="10504" max="10752" width="9.140625" style="5"/>
    <col min="10753" max="10753" width="6.28515625" style="5" customWidth="1"/>
    <col min="10754" max="10754" width="85.5703125" style="5" customWidth="1"/>
    <col min="10755" max="10755" width="8" style="5" customWidth="1"/>
    <col min="10756" max="10756" width="10" style="5" customWidth="1"/>
    <col min="10757" max="10757" width="19" style="5" customWidth="1"/>
    <col min="10758" max="10758" width="6.5703125" style="5" customWidth="1"/>
    <col min="10759" max="10759" width="12.7109375" style="5" customWidth="1"/>
    <col min="10760" max="11008" width="9.140625" style="5"/>
    <col min="11009" max="11009" width="6.28515625" style="5" customWidth="1"/>
    <col min="11010" max="11010" width="85.5703125" style="5" customWidth="1"/>
    <col min="11011" max="11011" width="8" style="5" customWidth="1"/>
    <col min="11012" max="11012" width="10" style="5" customWidth="1"/>
    <col min="11013" max="11013" width="19" style="5" customWidth="1"/>
    <col min="11014" max="11014" width="6.5703125" style="5" customWidth="1"/>
    <col min="11015" max="11015" width="12.7109375" style="5" customWidth="1"/>
    <col min="11016" max="11264" width="9.140625" style="5"/>
    <col min="11265" max="11265" width="6.28515625" style="5" customWidth="1"/>
    <col min="11266" max="11266" width="85.5703125" style="5" customWidth="1"/>
    <col min="11267" max="11267" width="8" style="5" customWidth="1"/>
    <col min="11268" max="11268" width="10" style="5" customWidth="1"/>
    <col min="11269" max="11269" width="19" style="5" customWidth="1"/>
    <col min="11270" max="11270" width="6.5703125" style="5" customWidth="1"/>
    <col min="11271" max="11271" width="12.7109375" style="5" customWidth="1"/>
    <col min="11272" max="11520" width="9.140625" style="5"/>
    <col min="11521" max="11521" width="6.28515625" style="5" customWidth="1"/>
    <col min="11522" max="11522" width="85.5703125" style="5" customWidth="1"/>
    <col min="11523" max="11523" width="8" style="5" customWidth="1"/>
    <col min="11524" max="11524" width="10" style="5" customWidth="1"/>
    <col min="11525" max="11525" width="19" style="5" customWidth="1"/>
    <col min="11526" max="11526" width="6.5703125" style="5" customWidth="1"/>
    <col min="11527" max="11527" width="12.7109375" style="5" customWidth="1"/>
    <col min="11528" max="11776" width="9.140625" style="5"/>
    <col min="11777" max="11777" width="6.28515625" style="5" customWidth="1"/>
    <col min="11778" max="11778" width="85.5703125" style="5" customWidth="1"/>
    <col min="11779" max="11779" width="8" style="5" customWidth="1"/>
    <col min="11780" max="11780" width="10" style="5" customWidth="1"/>
    <col min="11781" max="11781" width="19" style="5" customWidth="1"/>
    <col min="11782" max="11782" width="6.5703125" style="5" customWidth="1"/>
    <col min="11783" max="11783" width="12.7109375" style="5" customWidth="1"/>
    <col min="11784" max="12032" width="9.140625" style="5"/>
    <col min="12033" max="12033" width="6.28515625" style="5" customWidth="1"/>
    <col min="12034" max="12034" width="85.5703125" style="5" customWidth="1"/>
    <col min="12035" max="12035" width="8" style="5" customWidth="1"/>
    <col min="12036" max="12036" width="10" style="5" customWidth="1"/>
    <col min="12037" max="12037" width="19" style="5" customWidth="1"/>
    <col min="12038" max="12038" width="6.5703125" style="5" customWidth="1"/>
    <col min="12039" max="12039" width="12.7109375" style="5" customWidth="1"/>
    <col min="12040" max="12288" width="9.140625" style="5"/>
    <col min="12289" max="12289" width="6.28515625" style="5" customWidth="1"/>
    <col min="12290" max="12290" width="85.5703125" style="5" customWidth="1"/>
    <col min="12291" max="12291" width="8" style="5" customWidth="1"/>
    <col min="12292" max="12292" width="10" style="5" customWidth="1"/>
    <col min="12293" max="12293" width="19" style="5" customWidth="1"/>
    <col min="12294" max="12294" width="6.5703125" style="5" customWidth="1"/>
    <col min="12295" max="12295" width="12.7109375" style="5" customWidth="1"/>
    <col min="12296" max="12544" width="9.140625" style="5"/>
    <col min="12545" max="12545" width="6.28515625" style="5" customWidth="1"/>
    <col min="12546" max="12546" width="85.5703125" style="5" customWidth="1"/>
    <col min="12547" max="12547" width="8" style="5" customWidth="1"/>
    <col min="12548" max="12548" width="10" style="5" customWidth="1"/>
    <col min="12549" max="12549" width="19" style="5" customWidth="1"/>
    <col min="12550" max="12550" width="6.5703125" style="5" customWidth="1"/>
    <col min="12551" max="12551" width="12.7109375" style="5" customWidth="1"/>
    <col min="12552" max="12800" width="9.140625" style="5"/>
    <col min="12801" max="12801" width="6.28515625" style="5" customWidth="1"/>
    <col min="12802" max="12802" width="85.5703125" style="5" customWidth="1"/>
    <col min="12803" max="12803" width="8" style="5" customWidth="1"/>
    <col min="12804" max="12804" width="10" style="5" customWidth="1"/>
    <col min="12805" max="12805" width="19" style="5" customWidth="1"/>
    <col min="12806" max="12806" width="6.5703125" style="5" customWidth="1"/>
    <col min="12807" max="12807" width="12.7109375" style="5" customWidth="1"/>
    <col min="12808" max="13056" width="9.140625" style="5"/>
    <col min="13057" max="13057" width="6.28515625" style="5" customWidth="1"/>
    <col min="13058" max="13058" width="85.5703125" style="5" customWidth="1"/>
    <col min="13059" max="13059" width="8" style="5" customWidth="1"/>
    <col min="13060" max="13060" width="10" style="5" customWidth="1"/>
    <col min="13061" max="13061" width="19" style="5" customWidth="1"/>
    <col min="13062" max="13062" width="6.5703125" style="5" customWidth="1"/>
    <col min="13063" max="13063" width="12.7109375" style="5" customWidth="1"/>
    <col min="13064" max="13312" width="9.140625" style="5"/>
    <col min="13313" max="13313" width="6.28515625" style="5" customWidth="1"/>
    <col min="13314" max="13314" width="85.5703125" style="5" customWidth="1"/>
    <col min="13315" max="13315" width="8" style="5" customWidth="1"/>
    <col min="13316" max="13316" width="10" style="5" customWidth="1"/>
    <col min="13317" max="13317" width="19" style="5" customWidth="1"/>
    <col min="13318" max="13318" width="6.5703125" style="5" customWidth="1"/>
    <col min="13319" max="13319" width="12.7109375" style="5" customWidth="1"/>
    <col min="13320" max="13568" width="9.140625" style="5"/>
    <col min="13569" max="13569" width="6.28515625" style="5" customWidth="1"/>
    <col min="13570" max="13570" width="85.5703125" style="5" customWidth="1"/>
    <col min="13571" max="13571" width="8" style="5" customWidth="1"/>
    <col min="13572" max="13572" width="10" style="5" customWidth="1"/>
    <col min="13573" max="13573" width="19" style="5" customWidth="1"/>
    <col min="13574" max="13574" width="6.5703125" style="5" customWidth="1"/>
    <col min="13575" max="13575" width="12.7109375" style="5" customWidth="1"/>
    <col min="13576" max="13824" width="9.140625" style="5"/>
    <col min="13825" max="13825" width="6.28515625" style="5" customWidth="1"/>
    <col min="13826" max="13826" width="85.5703125" style="5" customWidth="1"/>
    <col min="13827" max="13827" width="8" style="5" customWidth="1"/>
    <col min="13828" max="13828" width="10" style="5" customWidth="1"/>
    <col min="13829" max="13829" width="19" style="5" customWidth="1"/>
    <col min="13830" max="13830" width="6.5703125" style="5" customWidth="1"/>
    <col min="13831" max="13831" width="12.7109375" style="5" customWidth="1"/>
    <col min="13832" max="14080" width="9.140625" style="5"/>
    <col min="14081" max="14081" width="6.28515625" style="5" customWidth="1"/>
    <col min="14082" max="14082" width="85.5703125" style="5" customWidth="1"/>
    <col min="14083" max="14083" width="8" style="5" customWidth="1"/>
    <col min="14084" max="14084" width="10" style="5" customWidth="1"/>
    <col min="14085" max="14085" width="19" style="5" customWidth="1"/>
    <col min="14086" max="14086" width="6.5703125" style="5" customWidth="1"/>
    <col min="14087" max="14087" width="12.7109375" style="5" customWidth="1"/>
    <col min="14088" max="14336" width="9.140625" style="5"/>
    <col min="14337" max="14337" width="6.28515625" style="5" customWidth="1"/>
    <col min="14338" max="14338" width="85.5703125" style="5" customWidth="1"/>
    <col min="14339" max="14339" width="8" style="5" customWidth="1"/>
    <col min="14340" max="14340" width="10" style="5" customWidth="1"/>
    <col min="14341" max="14341" width="19" style="5" customWidth="1"/>
    <col min="14342" max="14342" width="6.5703125" style="5" customWidth="1"/>
    <col min="14343" max="14343" width="12.7109375" style="5" customWidth="1"/>
    <col min="14344" max="14592" width="9.140625" style="5"/>
    <col min="14593" max="14593" width="6.28515625" style="5" customWidth="1"/>
    <col min="14594" max="14594" width="85.5703125" style="5" customWidth="1"/>
    <col min="14595" max="14595" width="8" style="5" customWidth="1"/>
    <col min="14596" max="14596" width="10" style="5" customWidth="1"/>
    <col min="14597" max="14597" width="19" style="5" customWidth="1"/>
    <col min="14598" max="14598" width="6.5703125" style="5" customWidth="1"/>
    <col min="14599" max="14599" width="12.7109375" style="5" customWidth="1"/>
    <col min="14600" max="14848" width="9.140625" style="5"/>
    <col min="14849" max="14849" width="6.28515625" style="5" customWidth="1"/>
    <col min="14850" max="14850" width="85.5703125" style="5" customWidth="1"/>
    <col min="14851" max="14851" width="8" style="5" customWidth="1"/>
    <col min="14852" max="14852" width="10" style="5" customWidth="1"/>
    <col min="14853" max="14853" width="19" style="5" customWidth="1"/>
    <col min="14854" max="14854" width="6.5703125" style="5" customWidth="1"/>
    <col min="14855" max="14855" width="12.7109375" style="5" customWidth="1"/>
    <col min="14856" max="15104" width="9.140625" style="5"/>
    <col min="15105" max="15105" width="6.28515625" style="5" customWidth="1"/>
    <col min="15106" max="15106" width="85.5703125" style="5" customWidth="1"/>
    <col min="15107" max="15107" width="8" style="5" customWidth="1"/>
    <col min="15108" max="15108" width="10" style="5" customWidth="1"/>
    <col min="15109" max="15109" width="19" style="5" customWidth="1"/>
    <col min="15110" max="15110" width="6.5703125" style="5" customWidth="1"/>
    <col min="15111" max="15111" width="12.7109375" style="5" customWidth="1"/>
    <col min="15112" max="15360" width="9.140625" style="5"/>
    <col min="15361" max="15361" width="6.28515625" style="5" customWidth="1"/>
    <col min="15362" max="15362" width="85.5703125" style="5" customWidth="1"/>
    <col min="15363" max="15363" width="8" style="5" customWidth="1"/>
    <col min="15364" max="15364" width="10" style="5" customWidth="1"/>
    <col min="15365" max="15365" width="19" style="5" customWidth="1"/>
    <col min="15366" max="15366" width="6.5703125" style="5" customWidth="1"/>
    <col min="15367" max="15367" width="12.7109375" style="5" customWidth="1"/>
    <col min="15368" max="15616" width="9.140625" style="5"/>
    <col min="15617" max="15617" width="6.28515625" style="5" customWidth="1"/>
    <col min="15618" max="15618" width="85.5703125" style="5" customWidth="1"/>
    <col min="15619" max="15619" width="8" style="5" customWidth="1"/>
    <col min="15620" max="15620" width="10" style="5" customWidth="1"/>
    <col min="15621" max="15621" width="19" style="5" customWidth="1"/>
    <col min="15622" max="15622" width="6.5703125" style="5" customWidth="1"/>
    <col min="15623" max="15623" width="12.7109375" style="5" customWidth="1"/>
    <col min="15624" max="15872" width="9.140625" style="5"/>
    <col min="15873" max="15873" width="6.28515625" style="5" customWidth="1"/>
    <col min="15874" max="15874" width="85.5703125" style="5" customWidth="1"/>
    <col min="15875" max="15875" width="8" style="5" customWidth="1"/>
    <col min="15876" max="15876" width="10" style="5" customWidth="1"/>
    <col min="15877" max="15877" width="19" style="5" customWidth="1"/>
    <col min="15878" max="15878" width="6.5703125" style="5" customWidth="1"/>
    <col min="15879" max="15879" width="12.7109375" style="5" customWidth="1"/>
    <col min="15880" max="16128" width="9.140625" style="5"/>
    <col min="16129" max="16129" width="6.28515625" style="5" customWidth="1"/>
    <col min="16130" max="16130" width="85.5703125" style="5" customWidth="1"/>
    <col min="16131" max="16131" width="8" style="5" customWidth="1"/>
    <col min="16132" max="16132" width="10" style="5" customWidth="1"/>
    <col min="16133" max="16133" width="19" style="5" customWidth="1"/>
    <col min="16134" max="16134" width="6.5703125" style="5" customWidth="1"/>
    <col min="16135" max="16135" width="12.7109375" style="5" customWidth="1"/>
    <col min="16136" max="16384" width="9.140625" style="5"/>
  </cols>
  <sheetData>
    <row r="1" spans="1:16" ht="15.75" x14ac:dyDescent="0.25">
      <c r="A1" s="105"/>
      <c r="B1" s="105"/>
      <c r="C1" s="5"/>
      <c r="D1" s="9"/>
      <c r="E1" s="108"/>
      <c r="G1" s="172" t="s">
        <v>311</v>
      </c>
    </row>
    <row r="2" spans="1:16" ht="15.75" x14ac:dyDescent="0.25">
      <c r="A2" s="105"/>
      <c r="B2" s="105"/>
      <c r="C2" s="5"/>
      <c r="D2" s="9"/>
      <c r="E2" s="108"/>
      <c r="G2" s="172" t="s">
        <v>1</v>
      </c>
    </row>
    <row r="3" spans="1:16" ht="15.75" x14ac:dyDescent="0.25">
      <c r="A3" s="105"/>
      <c r="B3" s="105"/>
      <c r="C3" s="5"/>
      <c r="D3" s="108"/>
      <c r="E3" s="108"/>
      <c r="G3" s="172" t="s">
        <v>2</v>
      </c>
    </row>
    <row r="4" spans="1:16" ht="15.75" x14ac:dyDescent="0.25">
      <c r="A4" s="105"/>
      <c r="B4" s="105"/>
      <c r="C4" s="5"/>
      <c r="D4" s="9"/>
      <c r="E4" s="108"/>
      <c r="F4" s="6"/>
      <c r="G4" s="172" t="s">
        <v>3</v>
      </c>
      <c r="H4" s="139"/>
      <c r="I4" s="6"/>
      <c r="J4" s="6"/>
      <c r="K4" s="6"/>
      <c r="L4" s="6"/>
      <c r="M4" s="6"/>
      <c r="N4" s="6"/>
      <c r="O4" s="6"/>
      <c r="P4" s="6"/>
    </row>
    <row r="5" spans="1:16" ht="15.75" x14ac:dyDescent="0.25">
      <c r="A5" s="105"/>
      <c r="B5" s="105"/>
      <c r="C5" s="5"/>
      <c r="D5" s="9"/>
      <c r="E5" s="108"/>
      <c r="F5" s="6"/>
      <c r="G5" s="172" t="s">
        <v>4</v>
      </c>
      <c r="H5" s="139"/>
      <c r="I5" s="6"/>
      <c r="J5" s="6"/>
      <c r="K5" s="6"/>
      <c r="L5" s="6"/>
      <c r="M5" s="6"/>
      <c r="N5" s="6"/>
      <c r="O5" s="6"/>
      <c r="P5" s="6"/>
    </row>
    <row r="6" spans="1:16" ht="15.75" x14ac:dyDescent="0.25">
      <c r="A6" s="105"/>
      <c r="B6" s="105"/>
      <c r="C6" s="5"/>
      <c r="D6" s="13"/>
      <c r="E6" s="108"/>
      <c r="F6" s="6"/>
      <c r="G6" s="172" t="s">
        <v>5</v>
      </c>
      <c r="H6" s="139"/>
      <c r="I6" s="6"/>
      <c r="J6" s="6"/>
      <c r="K6" s="6"/>
      <c r="L6" s="6"/>
      <c r="M6" s="6"/>
      <c r="N6" s="6"/>
      <c r="O6" s="6"/>
      <c r="P6" s="6"/>
    </row>
    <row r="7" spans="1:16" ht="15.75" x14ac:dyDescent="0.25">
      <c r="A7" s="140"/>
      <c r="B7" s="13"/>
      <c r="C7" s="141"/>
      <c r="D7" s="13"/>
      <c r="E7" s="6"/>
      <c r="F7" s="6"/>
      <c r="G7" s="142"/>
      <c r="H7" s="139"/>
      <c r="I7" s="6"/>
      <c r="J7" s="6"/>
      <c r="K7" s="6"/>
      <c r="L7" s="6"/>
      <c r="M7" s="6"/>
      <c r="N7" s="6"/>
      <c r="O7" s="6"/>
      <c r="P7" s="6"/>
    </row>
    <row r="8" spans="1:16" ht="66.75" customHeight="1" x14ac:dyDescent="0.2">
      <c r="A8" s="201" t="s">
        <v>324</v>
      </c>
      <c r="B8" s="201"/>
      <c r="C8" s="201"/>
      <c r="D8" s="201"/>
      <c r="E8" s="201"/>
      <c r="F8" s="201"/>
      <c r="G8" s="201"/>
    </row>
    <row r="9" spans="1:16" ht="15.75" x14ac:dyDescent="0.25">
      <c r="A9" s="14"/>
      <c r="B9" s="143"/>
      <c r="C9" s="143"/>
      <c r="D9" s="9"/>
      <c r="G9" s="179" t="s">
        <v>335</v>
      </c>
    </row>
    <row r="10" spans="1:16" s="146" customFormat="1" ht="79.5" customHeight="1" x14ac:dyDescent="0.2">
      <c r="A10" s="16" t="s">
        <v>325</v>
      </c>
      <c r="B10" s="16" t="s">
        <v>326</v>
      </c>
      <c r="C10" s="206" t="s">
        <v>327</v>
      </c>
      <c r="D10" s="206"/>
      <c r="E10" s="206"/>
      <c r="F10" s="206"/>
      <c r="G10" s="145" t="s">
        <v>336</v>
      </c>
    </row>
    <row r="11" spans="1:16" s="148" customFormat="1" ht="18.75" customHeight="1" x14ac:dyDescent="0.25">
      <c r="A11" s="16">
        <v>1</v>
      </c>
      <c r="B11" s="16">
        <v>2</v>
      </c>
      <c r="C11" s="207">
        <v>3</v>
      </c>
      <c r="D11" s="208"/>
      <c r="E11" s="208"/>
      <c r="F11" s="209"/>
      <c r="G11" s="147">
        <v>4</v>
      </c>
    </row>
    <row r="12" spans="1:16" s="154" customFormat="1" ht="48" customHeight="1" x14ac:dyDescent="0.25">
      <c r="A12" s="149" t="s">
        <v>26</v>
      </c>
      <c r="B12" s="150" t="s">
        <v>306</v>
      </c>
      <c r="C12" s="151">
        <v>911</v>
      </c>
      <c r="D12" s="152"/>
      <c r="E12" s="152"/>
      <c r="F12" s="152"/>
      <c r="G12" s="153"/>
    </row>
    <row r="13" spans="1:16" ht="19.5" customHeight="1" x14ac:dyDescent="0.25">
      <c r="A13" s="30" t="s">
        <v>29</v>
      </c>
      <c r="B13" s="155" t="s">
        <v>244</v>
      </c>
      <c r="C13" s="79">
        <v>911</v>
      </c>
      <c r="D13" s="56" t="s">
        <v>245</v>
      </c>
      <c r="E13" s="56"/>
      <c r="F13" s="56"/>
      <c r="G13" s="57"/>
    </row>
    <row r="14" spans="1:16" s="154" customFormat="1" ht="15.75" x14ac:dyDescent="0.25">
      <c r="A14" s="31" t="s">
        <v>86</v>
      </c>
      <c r="B14" s="156" t="s">
        <v>247</v>
      </c>
      <c r="C14" s="78">
        <v>911</v>
      </c>
      <c r="D14" s="54" t="s">
        <v>248</v>
      </c>
      <c r="E14" s="69"/>
      <c r="F14" s="69"/>
      <c r="G14" s="53">
        <f>G15</f>
        <v>246.965</v>
      </c>
      <c r="H14" s="200"/>
    </row>
    <row r="15" spans="1:16" ht="110.25" x14ac:dyDescent="0.25">
      <c r="A15" s="30"/>
      <c r="B15" s="96" t="s">
        <v>250</v>
      </c>
      <c r="C15" s="79">
        <v>911</v>
      </c>
      <c r="D15" s="56" t="s">
        <v>248</v>
      </c>
      <c r="E15" s="56" t="s">
        <v>251</v>
      </c>
      <c r="F15" s="56"/>
      <c r="G15" s="57">
        <f>G16</f>
        <v>246.965</v>
      </c>
    </row>
    <row r="16" spans="1:16" ht="15.75" x14ac:dyDescent="0.25">
      <c r="A16" s="30"/>
      <c r="B16" s="96" t="s">
        <v>252</v>
      </c>
      <c r="C16" s="79">
        <v>911</v>
      </c>
      <c r="D16" s="56" t="s">
        <v>248</v>
      </c>
      <c r="E16" s="56" t="s">
        <v>251</v>
      </c>
      <c r="F16" s="56" t="s">
        <v>253</v>
      </c>
      <c r="G16" s="57">
        <f>G17</f>
        <v>246.965</v>
      </c>
    </row>
    <row r="17" spans="1:7" ht="15.75" x14ac:dyDescent="0.25">
      <c r="A17" s="30"/>
      <c r="B17" s="96" t="s">
        <v>254</v>
      </c>
      <c r="C17" s="79">
        <v>911</v>
      </c>
      <c r="D17" s="56" t="s">
        <v>248</v>
      </c>
      <c r="E17" s="56" t="s">
        <v>251</v>
      </c>
      <c r="F17" s="56" t="s">
        <v>255</v>
      </c>
      <c r="G17" s="57">
        <f>G18</f>
        <v>246.965</v>
      </c>
    </row>
    <row r="18" spans="1:7" ht="15.75" x14ac:dyDescent="0.25">
      <c r="A18" s="30"/>
      <c r="B18" s="96" t="s">
        <v>256</v>
      </c>
      <c r="C18" s="79">
        <v>911</v>
      </c>
      <c r="D18" s="56" t="s">
        <v>248</v>
      </c>
      <c r="E18" s="56" t="s">
        <v>251</v>
      </c>
      <c r="F18" s="56" t="s">
        <v>257</v>
      </c>
      <c r="G18" s="57">
        <v>246.965</v>
      </c>
    </row>
    <row r="19" spans="1:7" s="154" customFormat="1" ht="15.75" x14ac:dyDescent="0.25">
      <c r="A19" s="31" t="s">
        <v>328</v>
      </c>
      <c r="B19" s="156" t="s">
        <v>259</v>
      </c>
      <c r="C19" s="78">
        <v>911</v>
      </c>
      <c r="D19" s="54" t="s">
        <v>260</v>
      </c>
      <c r="E19" s="69"/>
      <c r="F19" s="69"/>
      <c r="G19" s="53">
        <f>G20</f>
        <v>1659.87</v>
      </c>
    </row>
    <row r="20" spans="1:7" ht="126" x14ac:dyDescent="0.25">
      <c r="A20" s="30"/>
      <c r="B20" s="97" t="s">
        <v>262</v>
      </c>
      <c r="C20" s="79">
        <v>911</v>
      </c>
      <c r="D20" s="56" t="s">
        <v>260</v>
      </c>
      <c r="E20" s="56" t="s">
        <v>263</v>
      </c>
      <c r="F20" s="56"/>
      <c r="G20" s="57">
        <f>G21</f>
        <v>1659.87</v>
      </c>
    </row>
    <row r="21" spans="1:7" ht="15.75" x14ac:dyDescent="0.25">
      <c r="A21" s="30"/>
      <c r="B21" s="96" t="s">
        <v>252</v>
      </c>
      <c r="C21" s="79">
        <v>911</v>
      </c>
      <c r="D21" s="56" t="s">
        <v>260</v>
      </c>
      <c r="E21" s="56" t="s">
        <v>263</v>
      </c>
      <c r="F21" s="56" t="s">
        <v>253</v>
      </c>
      <c r="G21" s="57">
        <f>G22</f>
        <v>1659.87</v>
      </c>
    </row>
    <row r="22" spans="1:7" ht="15.75" x14ac:dyDescent="0.25">
      <c r="A22" s="30"/>
      <c r="B22" s="96" t="s">
        <v>254</v>
      </c>
      <c r="C22" s="79">
        <v>911</v>
      </c>
      <c r="D22" s="56" t="s">
        <v>260</v>
      </c>
      <c r="E22" s="56" t="s">
        <v>263</v>
      </c>
      <c r="F22" s="56" t="s">
        <v>255</v>
      </c>
      <c r="G22" s="57">
        <f>G23</f>
        <v>1659.87</v>
      </c>
    </row>
    <row r="23" spans="1:7" ht="15.75" x14ac:dyDescent="0.25">
      <c r="A23" s="30"/>
      <c r="B23" s="96" t="s">
        <v>256</v>
      </c>
      <c r="C23" s="79">
        <v>911</v>
      </c>
      <c r="D23" s="56" t="s">
        <v>260</v>
      </c>
      <c r="E23" s="56" t="s">
        <v>263</v>
      </c>
      <c r="F23" s="56" t="s">
        <v>257</v>
      </c>
      <c r="G23" s="57">
        <v>1659.87</v>
      </c>
    </row>
    <row r="24" spans="1:7" s="154" customFormat="1" ht="15.75" x14ac:dyDescent="0.25">
      <c r="A24" s="31" t="s">
        <v>329</v>
      </c>
      <c r="B24" s="157" t="s">
        <v>265</v>
      </c>
      <c r="C24" s="76">
        <v>911</v>
      </c>
      <c r="D24" s="59" t="s">
        <v>266</v>
      </c>
      <c r="E24" s="59"/>
      <c r="F24" s="59"/>
      <c r="G24" s="60">
        <f>G25</f>
        <v>10632.2</v>
      </c>
    </row>
    <row r="25" spans="1:7" ht="47.25" x14ac:dyDescent="0.25">
      <c r="A25" s="30"/>
      <c r="B25" s="98" t="s">
        <v>268</v>
      </c>
      <c r="C25" s="77">
        <v>911</v>
      </c>
      <c r="D25" s="61" t="s">
        <v>266</v>
      </c>
      <c r="E25" s="61" t="s">
        <v>269</v>
      </c>
      <c r="F25" s="61"/>
      <c r="G25" s="62">
        <f>G26</f>
        <v>10632.2</v>
      </c>
    </row>
    <row r="26" spans="1:7" ht="15.75" x14ac:dyDescent="0.25">
      <c r="A26" s="30"/>
      <c r="B26" s="98" t="s">
        <v>252</v>
      </c>
      <c r="C26" s="77">
        <v>911</v>
      </c>
      <c r="D26" s="61" t="s">
        <v>266</v>
      </c>
      <c r="E26" s="61" t="s">
        <v>269</v>
      </c>
      <c r="F26" s="61" t="s">
        <v>253</v>
      </c>
      <c r="G26" s="62">
        <f>G27</f>
        <v>10632.2</v>
      </c>
    </row>
    <row r="27" spans="1:7" ht="15.75" x14ac:dyDescent="0.25">
      <c r="A27" s="30"/>
      <c r="B27" s="96" t="s">
        <v>254</v>
      </c>
      <c r="C27" s="77">
        <v>911</v>
      </c>
      <c r="D27" s="61" t="s">
        <v>266</v>
      </c>
      <c r="E27" s="61" t="s">
        <v>269</v>
      </c>
      <c r="F27" s="61" t="s">
        <v>255</v>
      </c>
      <c r="G27" s="62">
        <f>G28</f>
        <v>10632.2</v>
      </c>
    </row>
    <row r="28" spans="1:7" ht="31.5" x14ac:dyDescent="0.25">
      <c r="A28" s="129"/>
      <c r="B28" s="158" t="s">
        <v>270</v>
      </c>
      <c r="C28" s="159">
        <v>911</v>
      </c>
      <c r="D28" s="160" t="s">
        <v>266</v>
      </c>
      <c r="E28" s="160" t="s">
        <v>269</v>
      </c>
      <c r="F28" s="160" t="s">
        <v>271</v>
      </c>
      <c r="G28" s="99">
        <v>10632.2</v>
      </c>
    </row>
    <row r="29" spans="1:7" ht="15.75" x14ac:dyDescent="0.25">
      <c r="A29" s="161"/>
      <c r="B29" s="162" t="s">
        <v>323</v>
      </c>
      <c r="C29" s="163"/>
      <c r="D29" s="164"/>
      <c r="E29" s="164"/>
      <c r="F29" s="164"/>
      <c r="G29" s="165">
        <f>G14+G19+G24</f>
        <v>12539.035</v>
      </c>
    </row>
  </sheetData>
  <mergeCells count="3">
    <mergeCell ref="A8:G8"/>
    <mergeCell ref="C10:F10"/>
    <mergeCell ref="C11:F11"/>
  </mergeCells>
  <pageMargins left="1.1811023622047245" right="0.39370078740157483" top="0.78740157480314965" bottom="0.78740157480314965" header="0.31496062992125984" footer="0.31496062992125984"/>
  <pageSetup paperSize="9" scale="5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view="pageBreakPreview" zoomScale="90" zoomScaleNormal="100" zoomScaleSheetLayoutView="90" workbookViewId="0">
      <selection activeCell="B31" sqref="B30:B31"/>
    </sheetView>
  </sheetViews>
  <sheetFormatPr defaultRowHeight="15.75" x14ac:dyDescent="0.25"/>
  <cols>
    <col min="1" max="1" width="22.7109375" style="37" customWidth="1"/>
    <col min="2" max="2" width="66.85546875" style="37" customWidth="1"/>
    <col min="3" max="3" width="14.5703125" style="37" customWidth="1"/>
    <col min="4" max="4" width="13" style="37" customWidth="1"/>
    <col min="5" max="5" width="12.42578125" style="37" customWidth="1"/>
    <col min="6" max="256" width="9.140625" style="37"/>
    <col min="257" max="257" width="22.7109375" style="37" customWidth="1"/>
    <col min="258" max="258" width="66.85546875" style="37" customWidth="1"/>
    <col min="259" max="259" width="14.5703125" style="37" customWidth="1"/>
    <col min="260" max="260" width="13" style="37" customWidth="1"/>
    <col min="261" max="261" width="12.42578125" style="37" customWidth="1"/>
    <col min="262" max="512" width="9.140625" style="37"/>
    <col min="513" max="513" width="22.7109375" style="37" customWidth="1"/>
    <col min="514" max="514" width="66.85546875" style="37" customWidth="1"/>
    <col min="515" max="515" width="14.5703125" style="37" customWidth="1"/>
    <col min="516" max="516" width="13" style="37" customWidth="1"/>
    <col min="517" max="517" width="12.42578125" style="37" customWidth="1"/>
    <col min="518" max="768" width="9.140625" style="37"/>
    <col min="769" max="769" width="22.7109375" style="37" customWidth="1"/>
    <col min="770" max="770" width="66.85546875" style="37" customWidth="1"/>
    <col min="771" max="771" width="14.5703125" style="37" customWidth="1"/>
    <col min="772" max="772" width="13" style="37" customWidth="1"/>
    <col min="773" max="773" width="12.42578125" style="37" customWidth="1"/>
    <col min="774" max="1024" width="9.140625" style="37"/>
    <col min="1025" max="1025" width="22.7109375" style="37" customWidth="1"/>
    <col min="1026" max="1026" width="66.85546875" style="37" customWidth="1"/>
    <col min="1027" max="1027" width="14.5703125" style="37" customWidth="1"/>
    <col min="1028" max="1028" width="13" style="37" customWidth="1"/>
    <col min="1029" max="1029" width="12.42578125" style="37" customWidth="1"/>
    <col min="1030" max="1280" width="9.140625" style="37"/>
    <col min="1281" max="1281" width="22.7109375" style="37" customWidth="1"/>
    <col min="1282" max="1282" width="66.85546875" style="37" customWidth="1"/>
    <col min="1283" max="1283" width="14.5703125" style="37" customWidth="1"/>
    <col min="1284" max="1284" width="13" style="37" customWidth="1"/>
    <col min="1285" max="1285" width="12.42578125" style="37" customWidth="1"/>
    <col min="1286" max="1536" width="9.140625" style="37"/>
    <col min="1537" max="1537" width="22.7109375" style="37" customWidth="1"/>
    <col min="1538" max="1538" width="66.85546875" style="37" customWidth="1"/>
    <col min="1539" max="1539" width="14.5703125" style="37" customWidth="1"/>
    <col min="1540" max="1540" width="13" style="37" customWidth="1"/>
    <col min="1541" max="1541" width="12.42578125" style="37" customWidth="1"/>
    <col min="1542" max="1792" width="9.140625" style="37"/>
    <col min="1793" max="1793" width="22.7109375" style="37" customWidth="1"/>
    <col min="1794" max="1794" width="66.85546875" style="37" customWidth="1"/>
    <col min="1795" max="1795" width="14.5703125" style="37" customWidth="1"/>
    <col min="1796" max="1796" width="13" style="37" customWidth="1"/>
    <col min="1797" max="1797" width="12.42578125" style="37" customWidth="1"/>
    <col min="1798" max="2048" width="9.140625" style="37"/>
    <col min="2049" max="2049" width="22.7109375" style="37" customWidth="1"/>
    <col min="2050" max="2050" width="66.85546875" style="37" customWidth="1"/>
    <col min="2051" max="2051" width="14.5703125" style="37" customWidth="1"/>
    <col min="2052" max="2052" width="13" style="37" customWidth="1"/>
    <col min="2053" max="2053" width="12.42578125" style="37" customWidth="1"/>
    <col min="2054" max="2304" width="9.140625" style="37"/>
    <col min="2305" max="2305" width="22.7109375" style="37" customWidth="1"/>
    <col min="2306" max="2306" width="66.85546875" style="37" customWidth="1"/>
    <col min="2307" max="2307" width="14.5703125" style="37" customWidth="1"/>
    <col min="2308" max="2308" width="13" style="37" customWidth="1"/>
    <col min="2309" max="2309" width="12.42578125" style="37" customWidth="1"/>
    <col min="2310" max="2560" width="9.140625" style="37"/>
    <col min="2561" max="2561" width="22.7109375" style="37" customWidth="1"/>
    <col min="2562" max="2562" width="66.85546875" style="37" customWidth="1"/>
    <col min="2563" max="2563" width="14.5703125" style="37" customWidth="1"/>
    <col min="2564" max="2564" width="13" style="37" customWidth="1"/>
    <col min="2565" max="2565" width="12.42578125" style="37" customWidth="1"/>
    <col min="2566" max="2816" width="9.140625" style="37"/>
    <col min="2817" max="2817" width="22.7109375" style="37" customWidth="1"/>
    <col min="2818" max="2818" width="66.85546875" style="37" customWidth="1"/>
    <col min="2819" max="2819" width="14.5703125" style="37" customWidth="1"/>
    <col min="2820" max="2820" width="13" style="37" customWidth="1"/>
    <col min="2821" max="2821" width="12.42578125" style="37" customWidth="1"/>
    <col min="2822" max="3072" width="9.140625" style="37"/>
    <col min="3073" max="3073" width="22.7109375" style="37" customWidth="1"/>
    <col min="3074" max="3074" width="66.85546875" style="37" customWidth="1"/>
    <col min="3075" max="3075" width="14.5703125" style="37" customWidth="1"/>
    <col min="3076" max="3076" width="13" style="37" customWidth="1"/>
    <col min="3077" max="3077" width="12.42578125" style="37" customWidth="1"/>
    <col min="3078" max="3328" width="9.140625" style="37"/>
    <col min="3329" max="3329" width="22.7109375" style="37" customWidth="1"/>
    <col min="3330" max="3330" width="66.85546875" style="37" customWidth="1"/>
    <col min="3331" max="3331" width="14.5703125" style="37" customWidth="1"/>
    <col min="3332" max="3332" width="13" style="37" customWidth="1"/>
    <col min="3333" max="3333" width="12.42578125" style="37" customWidth="1"/>
    <col min="3334" max="3584" width="9.140625" style="37"/>
    <col min="3585" max="3585" width="22.7109375" style="37" customWidth="1"/>
    <col min="3586" max="3586" width="66.85546875" style="37" customWidth="1"/>
    <col min="3587" max="3587" width="14.5703125" style="37" customWidth="1"/>
    <col min="3588" max="3588" width="13" style="37" customWidth="1"/>
    <col min="3589" max="3589" width="12.42578125" style="37" customWidth="1"/>
    <col min="3590" max="3840" width="9.140625" style="37"/>
    <col min="3841" max="3841" width="22.7109375" style="37" customWidth="1"/>
    <col min="3842" max="3842" width="66.85546875" style="37" customWidth="1"/>
    <col min="3843" max="3843" width="14.5703125" style="37" customWidth="1"/>
    <col min="3844" max="3844" width="13" style="37" customWidth="1"/>
    <col min="3845" max="3845" width="12.42578125" style="37" customWidth="1"/>
    <col min="3846" max="4096" width="9.140625" style="37"/>
    <col min="4097" max="4097" width="22.7109375" style="37" customWidth="1"/>
    <col min="4098" max="4098" width="66.85546875" style="37" customWidth="1"/>
    <col min="4099" max="4099" width="14.5703125" style="37" customWidth="1"/>
    <col min="4100" max="4100" width="13" style="37" customWidth="1"/>
    <col min="4101" max="4101" width="12.42578125" style="37" customWidth="1"/>
    <col min="4102" max="4352" width="9.140625" style="37"/>
    <col min="4353" max="4353" width="22.7109375" style="37" customWidth="1"/>
    <col min="4354" max="4354" width="66.85546875" style="37" customWidth="1"/>
    <col min="4355" max="4355" width="14.5703125" style="37" customWidth="1"/>
    <col min="4356" max="4356" width="13" style="37" customWidth="1"/>
    <col min="4357" max="4357" width="12.42578125" style="37" customWidth="1"/>
    <col min="4358" max="4608" width="9.140625" style="37"/>
    <col min="4609" max="4609" width="22.7109375" style="37" customWidth="1"/>
    <col min="4610" max="4610" width="66.85546875" style="37" customWidth="1"/>
    <col min="4611" max="4611" width="14.5703125" style="37" customWidth="1"/>
    <col min="4612" max="4612" width="13" style="37" customWidth="1"/>
    <col min="4613" max="4613" width="12.42578125" style="37" customWidth="1"/>
    <col min="4614" max="4864" width="9.140625" style="37"/>
    <col min="4865" max="4865" width="22.7109375" style="37" customWidth="1"/>
    <col min="4866" max="4866" width="66.85546875" style="37" customWidth="1"/>
    <col min="4867" max="4867" width="14.5703125" style="37" customWidth="1"/>
    <col min="4868" max="4868" width="13" style="37" customWidth="1"/>
    <col min="4869" max="4869" width="12.42578125" style="37" customWidth="1"/>
    <col min="4870" max="5120" width="9.140625" style="37"/>
    <col min="5121" max="5121" width="22.7109375" style="37" customWidth="1"/>
    <col min="5122" max="5122" width="66.85546875" style="37" customWidth="1"/>
    <col min="5123" max="5123" width="14.5703125" style="37" customWidth="1"/>
    <col min="5124" max="5124" width="13" style="37" customWidth="1"/>
    <col min="5125" max="5125" width="12.42578125" style="37" customWidth="1"/>
    <col min="5126" max="5376" width="9.140625" style="37"/>
    <col min="5377" max="5377" width="22.7109375" style="37" customWidth="1"/>
    <col min="5378" max="5378" width="66.85546875" style="37" customWidth="1"/>
    <col min="5379" max="5379" width="14.5703125" style="37" customWidth="1"/>
    <col min="5380" max="5380" width="13" style="37" customWidth="1"/>
    <col min="5381" max="5381" width="12.42578125" style="37" customWidth="1"/>
    <col min="5382" max="5632" width="9.140625" style="37"/>
    <col min="5633" max="5633" width="22.7109375" style="37" customWidth="1"/>
    <col min="5634" max="5634" width="66.85546875" style="37" customWidth="1"/>
    <col min="5635" max="5635" width="14.5703125" style="37" customWidth="1"/>
    <col min="5636" max="5636" width="13" style="37" customWidth="1"/>
    <col min="5637" max="5637" width="12.42578125" style="37" customWidth="1"/>
    <col min="5638" max="5888" width="9.140625" style="37"/>
    <col min="5889" max="5889" width="22.7109375" style="37" customWidth="1"/>
    <col min="5890" max="5890" width="66.85546875" style="37" customWidth="1"/>
    <col min="5891" max="5891" width="14.5703125" style="37" customWidth="1"/>
    <col min="5892" max="5892" width="13" style="37" customWidth="1"/>
    <col min="5893" max="5893" width="12.42578125" style="37" customWidth="1"/>
    <col min="5894" max="6144" width="9.140625" style="37"/>
    <col min="6145" max="6145" width="22.7109375" style="37" customWidth="1"/>
    <col min="6146" max="6146" width="66.85546875" style="37" customWidth="1"/>
    <col min="6147" max="6147" width="14.5703125" style="37" customWidth="1"/>
    <col min="6148" max="6148" width="13" style="37" customWidth="1"/>
    <col min="6149" max="6149" width="12.42578125" style="37" customWidth="1"/>
    <col min="6150" max="6400" width="9.140625" style="37"/>
    <col min="6401" max="6401" width="22.7109375" style="37" customWidth="1"/>
    <col min="6402" max="6402" width="66.85546875" style="37" customWidth="1"/>
    <col min="6403" max="6403" width="14.5703125" style="37" customWidth="1"/>
    <col min="6404" max="6404" width="13" style="37" customWidth="1"/>
    <col min="6405" max="6405" width="12.42578125" style="37" customWidth="1"/>
    <col min="6406" max="6656" width="9.140625" style="37"/>
    <col min="6657" max="6657" width="22.7109375" style="37" customWidth="1"/>
    <col min="6658" max="6658" width="66.85546875" style="37" customWidth="1"/>
    <col min="6659" max="6659" width="14.5703125" style="37" customWidth="1"/>
    <col min="6660" max="6660" width="13" style="37" customWidth="1"/>
    <col min="6661" max="6661" width="12.42578125" style="37" customWidth="1"/>
    <col min="6662" max="6912" width="9.140625" style="37"/>
    <col min="6913" max="6913" width="22.7109375" style="37" customWidth="1"/>
    <col min="6914" max="6914" width="66.85546875" style="37" customWidth="1"/>
    <col min="6915" max="6915" width="14.5703125" style="37" customWidth="1"/>
    <col min="6916" max="6916" width="13" style="37" customWidth="1"/>
    <col min="6917" max="6917" width="12.42578125" style="37" customWidth="1"/>
    <col min="6918" max="7168" width="9.140625" style="37"/>
    <col min="7169" max="7169" width="22.7109375" style="37" customWidth="1"/>
    <col min="7170" max="7170" width="66.85546875" style="37" customWidth="1"/>
    <col min="7171" max="7171" width="14.5703125" style="37" customWidth="1"/>
    <col min="7172" max="7172" width="13" style="37" customWidth="1"/>
    <col min="7173" max="7173" width="12.42578125" style="37" customWidth="1"/>
    <col min="7174" max="7424" width="9.140625" style="37"/>
    <col min="7425" max="7425" width="22.7109375" style="37" customWidth="1"/>
    <col min="7426" max="7426" width="66.85546875" style="37" customWidth="1"/>
    <col min="7427" max="7427" width="14.5703125" style="37" customWidth="1"/>
    <col min="7428" max="7428" width="13" style="37" customWidth="1"/>
    <col min="7429" max="7429" width="12.42578125" style="37" customWidth="1"/>
    <col min="7430" max="7680" width="9.140625" style="37"/>
    <col min="7681" max="7681" width="22.7109375" style="37" customWidth="1"/>
    <col min="7682" max="7682" width="66.85546875" style="37" customWidth="1"/>
    <col min="7683" max="7683" width="14.5703125" style="37" customWidth="1"/>
    <col min="7684" max="7684" width="13" style="37" customWidth="1"/>
    <col min="7685" max="7685" width="12.42578125" style="37" customWidth="1"/>
    <col min="7686" max="7936" width="9.140625" style="37"/>
    <col min="7937" max="7937" width="22.7109375" style="37" customWidth="1"/>
    <col min="7938" max="7938" width="66.85546875" style="37" customWidth="1"/>
    <col min="7939" max="7939" width="14.5703125" style="37" customWidth="1"/>
    <col min="7940" max="7940" width="13" style="37" customWidth="1"/>
    <col min="7941" max="7941" width="12.42578125" style="37" customWidth="1"/>
    <col min="7942" max="8192" width="9.140625" style="37"/>
    <col min="8193" max="8193" width="22.7109375" style="37" customWidth="1"/>
    <col min="8194" max="8194" width="66.85546875" style="37" customWidth="1"/>
    <col min="8195" max="8195" width="14.5703125" style="37" customWidth="1"/>
    <col min="8196" max="8196" width="13" style="37" customWidth="1"/>
    <col min="8197" max="8197" width="12.42578125" style="37" customWidth="1"/>
    <col min="8198" max="8448" width="9.140625" style="37"/>
    <col min="8449" max="8449" width="22.7109375" style="37" customWidth="1"/>
    <col min="8450" max="8450" width="66.85546875" style="37" customWidth="1"/>
    <col min="8451" max="8451" width="14.5703125" style="37" customWidth="1"/>
    <col min="8452" max="8452" width="13" style="37" customWidth="1"/>
    <col min="8453" max="8453" width="12.42578125" style="37" customWidth="1"/>
    <col min="8454" max="8704" width="9.140625" style="37"/>
    <col min="8705" max="8705" width="22.7109375" style="37" customWidth="1"/>
    <col min="8706" max="8706" width="66.85546875" style="37" customWidth="1"/>
    <col min="8707" max="8707" width="14.5703125" style="37" customWidth="1"/>
    <col min="8708" max="8708" width="13" style="37" customWidth="1"/>
    <col min="8709" max="8709" width="12.42578125" style="37" customWidth="1"/>
    <col min="8710" max="8960" width="9.140625" style="37"/>
    <col min="8961" max="8961" width="22.7109375" style="37" customWidth="1"/>
    <col min="8962" max="8962" width="66.85546875" style="37" customWidth="1"/>
    <col min="8963" max="8963" width="14.5703125" style="37" customWidth="1"/>
    <col min="8964" max="8964" width="13" style="37" customWidth="1"/>
    <col min="8965" max="8965" width="12.42578125" style="37" customWidth="1"/>
    <col min="8966" max="9216" width="9.140625" style="37"/>
    <col min="9217" max="9217" width="22.7109375" style="37" customWidth="1"/>
    <col min="9218" max="9218" width="66.85546875" style="37" customWidth="1"/>
    <col min="9219" max="9219" width="14.5703125" style="37" customWidth="1"/>
    <col min="9220" max="9220" width="13" style="37" customWidth="1"/>
    <col min="9221" max="9221" width="12.42578125" style="37" customWidth="1"/>
    <col min="9222" max="9472" width="9.140625" style="37"/>
    <col min="9473" max="9473" width="22.7109375" style="37" customWidth="1"/>
    <col min="9474" max="9474" width="66.85546875" style="37" customWidth="1"/>
    <col min="9475" max="9475" width="14.5703125" style="37" customWidth="1"/>
    <col min="9476" max="9476" width="13" style="37" customWidth="1"/>
    <col min="9477" max="9477" width="12.42578125" style="37" customWidth="1"/>
    <col min="9478" max="9728" width="9.140625" style="37"/>
    <col min="9729" max="9729" width="22.7109375" style="37" customWidth="1"/>
    <col min="9730" max="9730" width="66.85546875" style="37" customWidth="1"/>
    <col min="9731" max="9731" width="14.5703125" style="37" customWidth="1"/>
    <col min="9732" max="9732" width="13" style="37" customWidth="1"/>
    <col min="9733" max="9733" width="12.42578125" style="37" customWidth="1"/>
    <col min="9734" max="9984" width="9.140625" style="37"/>
    <col min="9985" max="9985" width="22.7109375" style="37" customWidth="1"/>
    <col min="9986" max="9986" width="66.85546875" style="37" customWidth="1"/>
    <col min="9987" max="9987" width="14.5703125" style="37" customWidth="1"/>
    <col min="9988" max="9988" width="13" style="37" customWidth="1"/>
    <col min="9989" max="9989" width="12.42578125" style="37" customWidth="1"/>
    <col min="9990" max="10240" width="9.140625" style="37"/>
    <col min="10241" max="10241" width="22.7109375" style="37" customWidth="1"/>
    <col min="10242" max="10242" width="66.85546875" style="37" customWidth="1"/>
    <col min="10243" max="10243" width="14.5703125" style="37" customWidth="1"/>
    <col min="10244" max="10244" width="13" style="37" customWidth="1"/>
    <col min="10245" max="10245" width="12.42578125" style="37" customWidth="1"/>
    <col min="10246" max="10496" width="9.140625" style="37"/>
    <col min="10497" max="10497" width="22.7109375" style="37" customWidth="1"/>
    <col min="10498" max="10498" width="66.85546875" style="37" customWidth="1"/>
    <col min="10499" max="10499" width="14.5703125" style="37" customWidth="1"/>
    <col min="10500" max="10500" width="13" style="37" customWidth="1"/>
    <col min="10501" max="10501" width="12.42578125" style="37" customWidth="1"/>
    <col min="10502" max="10752" width="9.140625" style="37"/>
    <col min="10753" max="10753" width="22.7109375" style="37" customWidth="1"/>
    <col min="10754" max="10754" width="66.85546875" style="37" customWidth="1"/>
    <col min="10755" max="10755" width="14.5703125" style="37" customWidth="1"/>
    <col min="10756" max="10756" width="13" style="37" customWidth="1"/>
    <col min="10757" max="10757" width="12.42578125" style="37" customWidth="1"/>
    <col min="10758" max="11008" width="9.140625" style="37"/>
    <col min="11009" max="11009" width="22.7109375" style="37" customWidth="1"/>
    <col min="11010" max="11010" width="66.85546875" style="37" customWidth="1"/>
    <col min="11011" max="11011" width="14.5703125" style="37" customWidth="1"/>
    <col min="11012" max="11012" width="13" style="37" customWidth="1"/>
    <col min="11013" max="11013" width="12.42578125" style="37" customWidth="1"/>
    <col min="11014" max="11264" width="9.140625" style="37"/>
    <col min="11265" max="11265" width="22.7109375" style="37" customWidth="1"/>
    <col min="11266" max="11266" width="66.85546875" style="37" customWidth="1"/>
    <col min="11267" max="11267" width="14.5703125" style="37" customWidth="1"/>
    <col min="11268" max="11268" width="13" style="37" customWidth="1"/>
    <col min="11269" max="11269" width="12.42578125" style="37" customWidth="1"/>
    <col min="11270" max="11520" width="9.140625" style="37"/>
    <col min="11521" max="11521" width="22.7109375" style="37" customWidth="1"/>
    <col min="11522" max="11522" width="66.85546875" style="37" customWidth="1"/>
    <col min="11523" max="11523" width="14.5703125" style="37" customWidth="1"/>
    <col min="11524" max="11524" width="13" style="37" customWidth="1"/>
    <col min="11525" max="11525" width="12.42578125" style="37" customWidth="1"/>
    <col min="11526" max="11776" width="9.140625" style="37"/>
    <col min="11777" max="11777" width="22.7109375" style="37" customWidth="1"/>
    <col min="11778" max="11778" width="66.85546875" style="37" customWidth="1"/>
    <col min="11779" max="11779" width="14.5703125" style="37" customWidth="1"/>
    <col min="11780" max="11780" width="13" style="37" customWidth="1"/>
    <col min="11781" max="11781" width="12.42578125" style="37" customWidth="1"/>
    <col min="11782" max="12032" width="9.140625" style="37"/>
    <col min="12033" max="12033" width="22.7109375" style="37" customWidth="1"/>
    <col min="12034" max="12034" width="66.85546875" style="37" customWidth="1"/>
    <col min="12035" max="12035" width="14.5703125" style="37" customWidth="1"/>
    <col min="12036" max="12036" width="13" style="37" customWidth="1"/>
    <col min="12037" max="12037" width="12.42578125" style="37" customWidth="1"/>
    <col min="12038" max="12288" width="9.140625" style="37"/>
    <col min="12289" max="12289" width="22.7109375" style="37" customWidth="1"/>
    <col min="12290" max="12290" width="66.85546875" style="37" customWidth="1"/>
    <col min="12291" max="12291" width="14.5703125" style="37" customWidth="1"/>
    <col min="12292" max="12292" width="13" style="37" customWidth="1"/>
    <col min="12293" max="12293" width="12.42578125" style="37" customWidth="1"/>
    <col min="12294" max="12544" width="9.140625" style="37"/>
    <col min="12545" max="12545" width="22.7109375" style="37" customWidth="1"/>
    <col min="12546" max="12546" width="66.85546875" style="37" customWidth="1"/>
    <col min="12547" max="12547" width="14.5703125" style="37" customWidth="1"/>
    <col min="12548" max="12548" width="13" style="37" customWidth="1"/>
    <col min="12549" max="12549" width="12.42578125" style="37" customWidth="1"/>
    <col min="12550" max="12800" width="9.140625" style="37"/>
    <col min="12801" max="12801" width="22.7109375" style="37" customWidth="1"/>
    <col min="12802" max="12802" width="66.85546875" style="37" customWidth="1"/>
    <col min="12803" max="12803" width="14.5703125" style="37" customWidth="1"/>
    <col min="12804" max="12804" width="13" style="37" customWidth="1"/>
    <col min="12805" max="12805" width="12.42578125" style="37" customWidth="1"/>
    <col min="12806" max="13056" width="9.140625" style="37"/>
    <col min="13057" max="13057" width="22.7109375" style="37" customWidth="1"/>
    <col min="13058" max="13058" width="66.85546875" style="37" customWidth="1"/>
    <col min="13059" max="13059" width="14.5703125" style="37" customWidth="1"/>
    <col min="13060" max="13060" width="13" style="37" customWidth="1"/>
    <col min="13061" max="13061" width="12.42578125" style="37" customWidth="1"/>
    <col min="13062" max="13312" width="9.140625" style="37"/>
    <col min="13313" max="13313" width="22.7109375" style="37" customWidth="1"/>
    <col min="13314" max="13314" width="66.85546875" style="37" customWidth="1"/>
    <col min="13315" max="13315" width="14.5703125" style="37" customWidth="1"/>
    <col min="13316" max="13316" width="13" style="37" customWidth="1"/>
    <col min="13317" max="13317" width="12.42578125" style="37" customWidth="1"/>
    <col min="13318" max="13568" width="9.140625" style="37"/>
    <col min="13569" max="13569" width="22.7109375" style="37" customWidth="1"/>
    <col min="13570" max="13570" width="66.85546875" style="37" customWidth="1"/>
    <col min="13571" max="13571" width="14.5703125" style="37" customWidth="1"/>
    <col min="13572" max="13572" width="13" style="37" customWidth="1"/>
    <col min="13573" max="13573" width="12.42578125" style="37" customWidth="1"/>
    <col min="13574" max="13824" width="9.140625" style="37"/>
    <col min="13825" max="13825" width="22.7109375" style="37" customWidth="1"/>
    <col min="13826" max="13826" width="66.85546875" style="37" customWidth="1"/>
    <col min="13827" max="13827" width="14.5703125" style="37" customWidth="1"/>
    <col min="13828" max="13828" width="13" style="37" customWidth="1"/>
    <col min="13829" max="13829" width="12.42578125" style="37" customWidth="1"/>
    <col min="13830" max="14080" width="9.140625" style="37"/>
    <col min="14081" max="14081" width="22.7109375" style="37" customWidth="1"/>
    <col min="14082" max="14082" width="66.85546875" style="37" customWidth="1"/>
    <col min="14083" max="14083" width="14.5703125" style="37" customWidth="1"/>
    <col min="14084" max="14084" width="13" style="37" customWidth="1"/>
    <col min="14085" max="14085" width="12.42578125" style="37" customWidth="1"/>
    <col min="14086" max="14336" width="9.140625" style="37"/>
    <col min="14337" max="14337" width="22.7109375" style="37" customWidth="1"/>
    <col min="14338" max="14338" width="66.85546875" style="37" customWidth="1"/>
    <col min="14339" max="14339" width="14.5703125" style="37" customWidth="1"/>
    <col min="14340" max="14340" width="13" style="37" customWidth="1"/>
    <col min="14341" max="14341" width="12.42578125" style="37" customWidth="1"/>
    <col min="14342" max="14592" width="9.140625" style="37"/>
    <col min="14593" max="14593" width="22.7109375" style="37" customWidth="1"/>
    <col min="14594" max="14594" width="66.85546875" style="37" customWidth="1"/>
    <col min="14595" max="14595" width="14.5703125" style="37" customWidth="1"/>
    <col min="14596" max="14596" width="13" style="37" customWidth="1"/>
    <col min="14597" max="14597" width="12.42578125" style="37" customWidth="1"/>
    <col min="14598" max="14848" width="9.140625" style="37"/>
    <col min="14849" max="14849" width="22.7109375" style="37" customWidth="1"/>
    <col min="14850" max="14850" width="66.85546875" style="37" customWidth="1"/>
    <col min="14851" max="14851" width="14.5703125" style="37" customWidth="1"/>
    <col min="14852" max="14852" width="13" style="37" customWidth="1"/>
    <col min="14853" max="14853" width="12.42578125" style="37" customWidth="1"/>
    <col min="14854" max="15104" width="9.140625" style="37"/>
    <col min="15105" max="15105" width="22.7109375" style="37" customWidth="1"/>
    <col min="15106" max="15106" width="66.85546875" style="37" customWidth="1"/>
    <col min="15107" max="15107" width="14.5703125" style="37" customWidth="1"/>
    <col min="15108" max="15108" width="13" style="37" customWidth="1"/>
    <col min="15109" max="15109" width="12.42578125" style="37" customWidth="1"/>
    <col min="15110" max="15360" width="9.140625" style="37"/>
    <col min="15361" max="15361" width="22.7109375" style="37" customWidth="1"/>
    <col min="15362" max="15362" width="66.85546875" style="37" customWidth="1"/>
    <col min="15363" max="15363" width="14.5703125" style="37" customWidth="1"/>
    <col min="15364" max="15364" width="13" style="37" customWidth="1"/>
    <col min="15365" max="15365" width="12.42578125" style="37" customWidth="1"/>
    <col min="15366" max="15616" width="9.140625" style="37"/>
    <col min="15617" max="15617" width="22.7109375" style="37" customWidth="1"/>
    <col min="15618" max="15618" width="66.85546875" style="37" customWidth="1"/>
    <col min="15619" max="15619" width="14.5703125" style="37" customWidth="1"/>
    <col min="15620" max="15620" width="13" style="37" customWidth="1"/>
    <col min="15621" max="15621" width="12.42578125" style="37" customWidth="1"/>
    <col min="15622" max="15872" width="9.140625" style="37"/>
    <col min="15873" max="15873" width="22.7109375" style="37" customWidth="1"/>
    <col min="15874" max="15874" width="66.85546875" style="37" customWidth="1"/>
    <col min="15875" max="15875" width="14.5703125" style="37" customWidth="1"/>
    <col min="15876" max="15876" width="13" style="37" customWidth="1"/>
    <col min="15877" max="15877" width="12.42578125" style="37" customWidth="1"/>
    <col min="15878" max="16128" width="9.140625" style="37"/>
    <col min="16129" max="16129" width="22.7109375" style="37" customWidth="1"/>
    <col min="16130" max="16130" width="66.85546875" style="37" customWidth="1"/>
    <col min="16131" max="16131" width="14.5703125" style="37" customWidth="1"/>
    <col min="16132" max="16132" width="13" style="37" customWidth="1"/>
    <col min="16133" max="16133" width="12.42578125" style="37" customWidth="1"/>
    <col min="16134" max="16384" width="9.140625" style="37"/>
  </cols>
  <sheetData>
    <row r="1" spans="1:14" ht="15" customHeight="1" x14ac:dyDescent="0.25">
      <c r="B1" s="183" t="s">
        <v>312</v>
      </c>
    </row>
    <row r="2" spans="1:14" ht="15" customHeight="1" x14ac:dyDescent="0.25">
      <c r="B2" s="183" t="s">
        <v>1</v>
      </c>
    </row>
    <row r="3" spans="1:14" ht="15" customHeight="1" x14ac:dyDescent="0.25">
      <c r="B3" s="183" t="s">
        <v>17</v>
      </c>
    </row>
    <row r="4" spans="1:14" ht="15" customHeight="1" x14ac:dyDescent="0.25">
      <c r="B4" s="183" t="s">
        <v>18</v>
      </c>
    </row>
    <row r="5" spans="1:14" ht="15" customHeight="1" x14ac:dyDescent="0.25">
      <c r="B5" s="183" t="s">
        <v>4</v>
      </c>
    </row>
    <row r="6" spans="1:14" ht="15" customHeight="1" x14ac:dyDescent="0.25">
      <c r="B6" s="183" t="s">
        <v>5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</row>
    <row r="7" spans="1:14" x14ac:dyDescent="0.25">
      <c r="B7" s="101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</row>
    <row r="8" spans="1:14" ht="57.75" customHeight="1" x14ac:dyDescent="0.25">
      <c r="A8" s="210" t="s">
        <v>330</v>
      </c>
      <c r="B8" s="210"/>
      <c r="C8" s="95"/>
    </row>
    <row r="9" spans="1:14" ht="20.25" customHeight="1" x14ac:dyDescent="0.25">
      <c r="A9" s="94"/>
      <c r="B9" s="94"/>
      <c r="C9" s="95"/>
    </row>
    <row r="10" spans="1:14" s="181" customFormat="1" ht="14.25" x14ac:dyDescent="0.2">
      <c r="A10" s="2" t="s">
        <v>314</v>
      </c>
      <c r="B10" s="2" t="s">
        <v>332</v>
      </c>
      <c r="C10" s="180"/>
    </row>
    <row r="11" spans="1:14" s="181" customFormat="1" ht="14.25" x14ac:dyDescent="0.2">
      <c r="A11" s="182">
        <v>1</v>
      </c>
      <c r="B11" s="182">
        <v>2</v>
      </c>
      <c r="C11" s="180"/>
    </row>
    <row r="12" spans="1:14" s="102" customFormat="1" ht="47.25" x14ac:dyDescent="0.25">
      <c r="A12" s="195">
        <v>985</v>
      </c>
      <c r="B12" s="196" t="s">
        <v>331</v>
      </c>
      <c r="C12" s="40"/>
      <c r="D12" s="40"/>
      <c r="E12" s="40"/>
    </row>
    <row r="13" spans="1:14" s="102" customFormat="1" ht="47.25" x14ac:dyDescent="0.25">
      <c r="A13" s="197">
        <v>911</v>
      </c>
      <c r="B13" s="198" t="s">
        <v>15</v>
      </c>
      <c r="C13" s="40"/>
      <c r="D13" s="40"/>
      <c r="E13" s="40"/>
    </row>
    <row r="14" spans="1:14" s="102" customFormat="1" x14ac:dyDescent="0.25">
      <c r="A14" s="95"/>
      <c r="B14" s="95"/>
      <c r="C14" s="40"/>
      <c r="D14" s="40"/>
      <c r="E14" s="40"/>
    </row>
    <row r="15" spans="1:14" x14ac:dyDescent="0.25">
      <c r="A15" s="103"/>
      <c r="B15" s="103"/>
      <c r="C15" s="38"/>
    </row>
    <row r="16" spans="1:14" x14ac:dyDescent="0.25">
      <c r="A16" s="103"/>
      <c r="B16" s="103"/>
      <c r="C16" s="38"/>
    </row>
    <row r="17" spans="1:3" x14ac:dyDescent="0.25">
      <c r="A17" s="103"/>
      <c r="B17" s="103"/>
      <c r="C17" s="38"/>
    </row>
    <row r="18" spans="1:3" x14ac:dyDescent="0.25">
      <c r="A18" s="103"/>
      <c r="B18" s="103"/>
      <c r="C18" s="38"/>
    </row>
    <row r="19" spans="1:3" x14ac:dyDescent="0.25">
      <c r="A19" s="103"/>
      <c r="B19" s="103"/>
      <c r="C19" s="38"/>
    </row>
    <row r="20" spans="1:3" x14ac:dyDescent="0.25">
      <c r="A20" s="103"/>
      <c r="B20" s="103"/>
      <c r="C20" s="38"/>
    </row>
    <row r="21" spans="1:3" x14ac:dyDescent="0.25">
      <c r="A21" s="103"/>
      <c r="B21" s="103"/>
      <c r="C21" s="38"/>
    </row>
    <row r="22" spans="1:3" x14ac:dyDescent="0.25">
      <c r="A22" s="103"/>
      <c r="B22" s="103"/>
      <c r="C22" s="104"/>
    </row>
    <row r="23" spans="1:3" x14ac:dyDescent="0.25">
      <c r="B23" s="38"/>
      <c r="C23" s="38"/>
    </row>
    <row r="24" spans="1:3" x14ac:dyDescent="0.25">
      <c r="B24" s="38"/>
      <c r="C24" s="38"/>
    </row>
    <row r="26" spans="1:3" x14ac:dyDescent="0.25">
      <c r="B26" s="63"/>
    </row>
  </sheetData>
  <mergeCells count="1">
    <mergeCell ref="A8:B8"/>
  </mergeCells>
  <pageMargins left="1.1811023622047245" right="0.39370078740157483" top="0.78740157480314965" bottom="0.78740157480314965" header="0" footer="0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Пр.1</vt:lpstr>
      <vt:lpstr>Пр. 2</vt:lpstr>
      <vt:lpstr>Пр. 3</vt:lpstr>
      <vt:lpstr>Пр. 4</vt:lpstr>
      <vt:lpstr>Пр. 5</vt:lpstr>
      <vt:lpstr>Пр. 6</vt:lpstr>
      <vt:lpstr>'Пр. 2'!Заголовки_для_печати</vt:lpstr>
      <vt:lpstr>'Пр. 3'!Заголовки_для_печати</vt:lpstr>
      <vt:lpstr>'Пр. 6'!Заголовки_для_печати</vt:lpstr>
      <vt:lpstr>Пр.1!Заголовки_для_печати</vt:lpstr>
      <vt:lpstr>'Пр. 2'!Область_печати</vt:lpstr>
      <vt:lpstr>'Пр. 3'!Область_печати</vt:lpstr>
      <vt:lpstr>'Пр. 4'!Область_печати</vt:lpstr>
      <vt:lpstr>'Пр. 5'!Область_печати</vt:lpstr>
      <vt:lpstr>'Пр. 6'!Область_печати</vt:lpstr>
      <vt:lpstr>Пр.1!Область_печати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Богданова</dc:creator>
  <cp:lastModifiedBy>Пользователь</cp:lastModifiedBy>
  <cp:lastPrinted>2021-10-26T09:44:04Z</cp:lastPrinted>
  <dcterms:created xsi:type="dcterms:W3CDTF">2021-10-23T13:34:51Z</dcterms:created>
  <dcterms:modified xsi:type="dcterms:W3CDTF">2021-12-06T11:42:06Z</dcterms:modified>
</cp:coreProperties>
</file>